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<sst xmlns="http://schemas.openxmlformats.org/spreadsheetml/2006/main" count="346" uniqueCount="247">
  <si>
    <t>ОТЧЕТ О ВЫПОЛНЕННЫХ РАБОТАХ
Адрес объекта: г.Полысаево, ул.Крупской, д.130
Отчетный период: 01.01.2011 - 31.12.2011</t>
  </si>
  <si>
    <t>I. ОБЩИЕ СВЕДЕНИЯ ОБ ОБЪЕКТЕ</t>
  </si>
  <si>
    <t>Назначение объекта</t>
  </si>
  <si>
    <t>Многокв. ЖД</t>
  </si>
  <si>
    <t>Этажность</t>
  </si>
  <si>
    <t>9</t>
  </si>
  <si>
    <t>Материал стен</t>
  </si>
  <si>
    <t>ПАН</t>
  </si>
  <si>
    <t>Подъездов</t>
  </si>
  <si>
    <t>3</t>
  </si>
  <si>
    <t>Материал кровли</t>
  </si>
  <si>
    <t>ЖБТ</t>
  </si>
  <si>
    <t>Квартир</t>
  </si>
  <si>
    <t>90</t>
  </si>
  <si>
    <t>Год постройки</t>
  </si>
  <si>
    <t>1999</t>
  </si>
  <si>
    <t>Жителей</t>
  </si>
  <si>
    <t>256</t>
  </si>
  <si>
    <t>Общая полезная площадь, м2</t>
  </si>
  <si>
    <t>Площадь кровли, м2</t>
  </si>
  <si>
    <t>Общая жилая площадь (квартир), м2</t>
  </si>
  <si>
    <t>Площадь чердаков, м2</t>
  </si>
  <si>
    <t>Площадь мест общего пользов., м2</t>
  </si>
  <si>
    <t>Площадь подвалов, м2</t>
  </si>
  <si>
    <t>Площадь нежилых помещений, м2</t>
  </si>
  <si>
    <t>Площадь балконов, м2</t>
  </si>
  <si>
    <t>II. ОБЪЕМЫ И СТОИМОСТЬ ВЫПОЛНЕННЫХ РАБОТ</t>
  </si>
  <si>
    <t>Шифр
меропр.</t>
  </si>
  <si>
    <t>Наименование работ</t>
  </si>
  <si>
    <t>Ед.изм.</t>
  </si>
  <si>
    <t>Объем</t>
  </si>
  <si>
    <t>Стоимость</t>
  </si>
  <si>
    <t>1. Жилищная услуга</t>
  </si>
  <si>
    <t>1.1. Содержание</t>
  </si>
  <si>
    <t>1.1.1. Конструктивные элементы зданий</t>
  </si>
  <si>
    <t>1.1.1.1. Кровля и водосточные сиcтемы</t>
  </si>
  <si>
    <t>110012</t>
  </si>
  <si>
    <t>м2 кровли</t>
  </si>
  <si>
    <t>1541,4</t>
  </si>
  <si>
    <t>110050</t>
  </si>
  <si>
    <t>Содержание кровли</t>
  </si>
  <si>
    <t>6165,6</t>
  </si>
  <si>
    <t>1.1.1.2. Фундамент, стены, фасады, перекрытия</t>
  </si>
  <si>
    <t>120006</t>
  </si>
  <si>
    <t>Местный осмотр подвальных помещений</t>
  </si>
  <si>
    <t>чел.час</t>
  </si>
  <si>
    <t>1</t>
  </si>
  <si>
    <t>120010</t>
  </si>
  <si>
    <t>шт</t>
  </si>
  <si>
    <t>60</t>
  </si>
  <si>
    <t>120900</t>
  </si>
  <si>
    <t>Прочие работы по содержанию фундаментов</t>
  </si>
  <si>
    <t/>
  </si>
  <si>
    <t>2</t>
  </si>
  <si>
    <t>130910</t>
  </si>
  <si>
    <t>Прочие работы по содержанию стен и фасадов</t>
  </si>
  <si>
    <t>1.1.1.3. Оконные и дверные заполнения</t>
  </si>
  <si>
    <t>160010</t>
  </si>
  <si>
    <t>Смена оконных и дверных приборов (в том числе запирающих устройств дверей и чердачных люков)</t>
  </si>
  <si>
    <t>160020</t>
  </si>
  <si>
    <t>Замена разбитых стекол</t>
  </si>
  <si>
    <t>м2</t>
  </si>
  <si>
    <t>160021</t>
  </si>
  <si>
    <t>Мелкий ремонт дверных заполнений</t>
  </si>
  <si>
    <t>160022</t>
  </si>
  <si>
    <t>Мелкий ремонт оконных заполнений</t>
  </si>
  <si>
    <t>160910</t>
  </si>
  <si>
    <t>Прочие работы по содержанию оконных и дверных заполнений</t>
  </si>
  <si>
    <t>1.1.2. Внутридомовые инженерные системы</t>
  </si>
  <si>
    <t>1.1.2.1. Сантехнические системы</t>
  </si>
  <si>
    <t>1.1.2.1.1. Система ХВС</t>
  </si>
  <si>
    <t>210017</t>
  </si>
  <si>
    <t>Осмотр системы водоснабжения</t>
  </si>
  <si>
    <t>210018</t>
  </si>
  <si>
    <t>Осмотр системы водоснабжения здания</t>
  </si>
  <si>
    <t>1000 м2 подв. пом.</t>
  </si>
  <si>
    <t>3,0828</t>
  </si>
  <si>
    <t>210026</t>
  </si>
  <si>
    <t>Снятие показаний водосчетчика ХВС</t>
  </si>
  <si>
    <t>счетчик</t>
  </si>
  <si>
    <t>210032</t>
  </si>
  <si>
    <t>Замена небольших участков внутренних систем ХВС (до 1 м.п.)</t>
  </si>
  <si>
    <t>м.п. труб</t>
  </si>
  <si>
    <t>210051</t>
  </si>
  <si>
    <t>Временная заделка свищей (установка хомута) на трубопроводах ХВС</t>
  </si>
  <si>
    <t>210070</t>
  </si>
  <si>
    <t>Регулировка смывных бачков</t>
  </si>
  <si>
    <t>4</t>
  </si>
  <si>
    <t>210111</t>
  </si>
  <si>
    <t>Ревизия аварийных вентилей ХВС в квартире</t>
  </si>
  <si>
    <t>210117</t>
  </si>
  <si>
    <t>Ремонт и ревизия вентилей ХВС</t>
  </si>
  <si>
    <t>210910</t>
  </si>
  <si>
    <t>Прочие работы по содержанию системы водоснабжения</t>
  </si>
  <si>
    <t>1.1.2.1.2. Система ГВС</t>
  </si>
  <si>
    <t>212020</t>
  </si>
  <si>
    <t>Ликвидация воздушных пробок в системе ГВС</t>
  </si>
  <si>
    <t>пробка</t>
  </si>
  <si>
    <t>6</t>
  </si>
  <si>
    <t>212027</t>
  </si>
  <si>
    <t>Открытие-закрытие регулирующих органов ГВС (вентилей, задвижек)</t>
  </si>
  <si>
    <t>22</t>
  </si>
  <si>
    <t>212032</t>
  </si>
  <si>
    <t>Замена небольших участков внутренних систем ГВС (до 1 м.п.)</t>
  </si>
  <si>
    <t>212051</t>
  </si>
  <si>
    <t>Временная заделка свищей (установка хомута) на трубопроводах ГВС</t>
  </si>
  <si>
    <t>212910</t>
  </si>
  <si>
    <t>Прочие работы по содержанию системы ГВС</t>
  </si>
  <si>
    <t>1.1.2.1.3. Канализация</t>
  </si>
  <si>
    <t>213010</t>
  </si>
  <si>
    <t>Осмотр системы канализации здания</t>
  </si>
  <si>
    <t>10,7898</t>
  </si>
  <si>
    <t>213019</t>
  </si>
  <si>
    <t>Местный осмотр канализации в квартире</t>
  </si>
  <si>
    <t>квартира</t>
  </si>
  <si>
    <t>213030</t>
  </si>
  <si>
    <t>Прочистка канализационных сетей</t>
  </si>
  <si>
    <t>м.п.</t>
  </si>
  <si>
    <t>23</t>
  </si>
  <si>
    <t>213041</t>
  </si>
  <si>
    <t>Замена фасонных частей канализационных труб (до 2 шт)</t>
  </si>
  <si>
    <t>213090</t>
  </si>
  <si>
    <t>Отогрев канализации</t>
  </si>
  <si>
    <t>место</t>
  </si>
  <si>
    <t>213910</t>
  </si>
  <si>
    <t>Прочие работы по содержанию канализации</t>
  </si>
  <si>
    <t>1.1.2.1.4. Центральное отопление</t>
  </si>
  <si>
    <t>220010</t>
  </si>
  <si>
    <t>Осмотр системы отопления здания</t>
  </si>
  <si>
    <t>2,0552</t>
  </si>
  <si>
    <t>220017</t>
  </si>
  <si>
    <t>Осмотр системы отопления</t>
  </si>
  <si>
    <t>220020</t>
  </si>
  <si>
    <t>Ликвидация воздушных пробок в системе отопления</t>
  </si>
  <si>
    <t>5</t>
  </si>
  <si>
    <t>220030</t>
  </si>
  <si>
    <t>Временная заделка свищей (установка хомута) на трубопроводах отопления</t>
  </si>
  <si>
    <t>220034</t>
  </si>
  <si>
    <t>Замена конвекторов</t>
  </si>
  <si>
    <t>220052</t>
  </si>
  <si>
    <t>Замена вентилей системы отопления</t>
  </si>
  <si>
    <t>220910</t>
  </si>
  <si>
    <t>Прочие работы по содержанию системы центрального отопления</t>
  </si>
  <si>
    <t>1.1.2.4. Электрооборудование</t>
  </si>
  <si>
    <t>240010</t>
  </si>
  <si>
    <t>240022</t>
  </si>
  <si>
    <t>Замена электроустановочных изделий (розеток, выключателей)</t>
  </si>
  <si>
    <t>240027</t>
  </si>
  <si>
    <t>Замена автоматических выключателей</t>
  </si>
  <si>
    <t>240030</t>
  </si>
  <si>
    <t>Мелкий ремонт (замена) электропроводки</t>
  </si>
  <si>
    <t>7</t>
  </si>
  <si>
    <t>240040</t>
  </si>
  <si>
    <t>Осмотр внутриквартирных электрических устройств</t>
  </si>
  <si>
    <t>180</t>
  </si>
  <si>
    <t>240048</t>
  </si>
  <si>
    <t>Осмотр линий электрических сетей, арматуры и электрооборудования</t>
  </si>
  <si>
    <t>240050</t>
  </si>
  <si>
    <t>1000 м3 объ. здан.</t>
  </si>
  <si>
    <t>299,7</t>
  </si>
  <si>
    <t>240080</t>
  </si>
  <si>
    <t>Снятие показаний счетчика</t>
  </si>
  <si>
    <t>240082</t>
  </si>
  <si>
    <t>Опломбировка счетчика</t>
  </si>
  <si>
    <t>240171</t>
  </si>
  <si>
    <t>Ремонт электроплит</t>
  </si>
  <si>
    <t>240910</t>
  </si>
  <si>
    <t>Прочие работы по содержанию электрооборудования</t>
  </si>
  <si>
    <t>1.1.3. Благоустройство территории</t>
  </si>
  <si>
    <t>320008</t>
  </si>
  <si>
    <t>Ремонт покрытий тротуаров и пешеходных дорожек</t>
  </si>
  <si>
    <t>1.1.4. Уборка лестничных клеток</t>
  </si>
  <si>
    <t>410021</t>
  </si>
  <si>
    <t>Влажное подметание нижних 3-х этажей</t>
  </si>
  <si>
    <t>79,68</t>
  </si>
  <si>
    <t>410022</t>
  </si>
  <si>
    <t>Влажное подметание выше 3-го этажа</t>
  </si>
  <si>
    <t>320,04</t>
  </si>
  <si>
    <t>410023</t>
  </si>
  <si>
    <t>Мытье подъезда</t>
  </si>
  <si>
    <t>410024</t>
  </si>
  <si>
    <t>Генеральная уборка</t>
  </si>
  <si>
    <t>410025</t>
  </si>
  <si>
    <t>Влажное подметание перед загрузочными клапанами</t>
  </si>
  <si>
    <t>40,2</t>
  </si>
  <si>
    <t>410026</t>
  </si>
  <si>
    <t>Уборка перед входом в подъезд</t>
  </si>
  <si>
    <t>410050</t>
  </si>
  <si>
    <t>Уборка лестничных клеток</t>
  </si>
  <si>
    <t>м2*мес</t>
  </si>
  <si>
    <t>78607,2</t>
  </si>
  <si>
    <t>1.1.5. Уборка территории</t>
  </si>
  <si>
    <t>1.1.5.1. Уборка придомовой территории</t>
  </si>
  <si>
    <t>510050</t>
  </si>
  <si>
    <t>Уборка придомовой территории</t>
  </si>
  <si>
    <t>6550,6</t>
  </si>
  <si>
    <t>510062</t>
  </si>
  <si>
    <t>Уборка территории: 2 класс, усовершенствованное покрытие</t>
  </si>
  <si>
    <t>166,56</t>
  </si>
  <si>
    <t>510065</t>
  </si>
  <si>
    <t>Уборка территории: 2 класс, неусовершенствованное покрытие</t>
  </si>
  <si>
    <t>34,44</t>
  </si>
  <si>
    <t>510068</t>
  </si>
  <si>
    <t>Уборка территории: газоны</t>
  </si>
  <si>
    <t>208,32</t>
  </si>
  <si>
    <t>510069</t>
  </si>
  <si>
    <t>Уборка территории: контейнерная площадка</t>
  </si>
  <si>
    <t>9,66</t>
  </si>
  <si>
    <t>1.1.5.2. Вывоз крупногобаритного мусора</t>
  </si>
  <si>
    <t>830050</t>
  </si>
  <si>
    <t>Вывоз крупногабаритного мусора</t>
  </si>
  <si>
    <t>1.1.6. Озеленение территории</t>
  </si>
  <si>
    <t>350001</t>
  </si>
  <si>
    <t>32753</t>
  </si>
  <si>
    <t>1.1.8. Аварийно-ремонтное обслуживание</t>
  </si>
  <si>
    <t>910100</t>
  </si>
  <si>
    <t>Аварийно-диспетчерское обслуживание</t>
  </si>
  <si>
    <t>2. Дополнительное оборудование и услуги</t>
  </si>
  <si>
    <t>2.1. Лифты</t>
  </si>
  <si>
    <t>2.1.1. Содержание</t>
  </si>
  <si>
    <t>270006</t>
  </si>
  <si>
    <t>Обслуживание лифтов (диспетчерское)</t>
  </si>
  <si>
    <t>лифт*мес</t>
  </si>
  <si>
    <t>36</t>
  </si>
  <si>
    <t>270010</t>
  </si>
  <si>
    <t>ЕТО лифта (ежедневно)</t>
  </si>
  <si>
    <t>лифт</t>
  </si>
  <si>
    <t>102</t>
  </si>
  <si>
    <t>270020</t>
  </si>
  <si>
    <t>ТР-0 лифта (раз в 15 дней для грузовых лифтов)</t>
  </si>
  <si>
    <t>270030</t>
  </si>
  <si>
    <t>ТО-1 лифта (ежемесячно)</t>
  </si>
  <si>
    <t>Площадь плачиваемая за содержание лифта</t>
  </si>
  <si>
    <t>Задолженность жильцов на 01.01.2012 г.</t>
  </si>
  <si>
    <t>тариф за жилищную услугу</t>
  </si>
  <si>
    <t>тариф за лифты</t>
  </si>
  <si>
    <t>слив и наполнение системы 2 раза в год вовремя запуска и остоновки отопительного сизона</t>
  </si>
  <si>
    <t xml:space="preserve">раз </t>
  </si>
  <si>
    <t>Замена ламп внутреннего освещения: накаливания (ремонт электического оборудования, замена электроламп в подъезде в квартире (лампы саобственника)</t>
  </si>
  <si>
    <t>Озеленение территории, покос травы</t>
  </si>
  <si>
    <t>Удаление с крыш снега и наледи (уборка снега)</t>
  </si>
  <si>
    <t>Проверка состояния (открытие, закрытие) дверей в подвал, цоколях зданий</t>
  </si>
  <si>
    <t>Услуги РКЦ и упровленческие расходы</t>
  </si>
  <si>
    <t>руб.</t>
  </si>
  <si>
    <t>Директор ООО"Теплосиб"</t>
  </si>
  <si>
    <t>Левченко С.А.</t>
  </si>
  <si>
    <t xml:space="preserve">            Утверждаю: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</si>
</sst>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i/>
      <sz val="7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20" borderId="0">
      <alignment horizontal="left" vertical="top"/>
      <protection/>
    </xf>
    <xf numFmtId="0" fontId="27" fillId="20" borderId="0">
      <alignment horizontal="right"/>
      <protection/>
    </xf>
    <xf numFmtId="0" fontId="27" fillId="0" borderId="0">
      <alignment horizontal="right"/>
      <protection/>
    </xf>
    <xf numFmtId="0" fontId="27" fillId="0" borderId="0">
      <alignment horizontal="center"/>
      <protection/>
    </xf>
    <xf numFmtId="0" fontId="27" fillId="0" borderId="0">
      <alignment horizontal="center" vertical="top"/>
      <protection/>
    </xf>
    <xf numFmtId="0" fontId="27" fillId="0" borderId="0">
      <alignment horizontal="right"/>
      <protection/>
    </xf>
    <xf numFmtId="0" fontId="28" fillId="0" borderId="0">
      <alignment horizontal="right"/>
      <protection/>
    </xf>
    <xf numFmtId="0" fontId="29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30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center" vertical="top"/>
      <protection/>
    </xf>
    <xf numFmtId="0" fontId="26" fillId="0" borderId="0">
      <alignment horizontal="center"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7" fillId="0" borderId="10" xfId="35" applyBorder="1" applyAlignment="1" quotePrefix="1">
      <alignment horizontal="center" vertical="center" wrapText="1"/>
      <protection/>
    </xf>
    <xf numFmtId="0" fontId="27" fillId="0" borderId="11" xfId="35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7" fillId="0" borderId="0" xfId="34" applyAlignment="1" quotePrefix="1">
      <alignment horizontal="left" vertical="top" wrapText="1"/>
      <protection/>
    </xf>
    <xf numFmtId="0" fontId="27" fillId="0" borderId="0" xfId="49" applyAlignment="1" quotePrefix="1">
      <alignment horizontal="left" vertical="top" wrapText="1"/>
      <protection/>
    </xf>
    <xf numFmtId="0" fontId="27" fillId="0" borderId="11" xfId="50" applyBorder="1" applyAlignment="1" quotePrefix="1">
      <alignment horizontal="right" vertical="top" wrapText="1"/>
      <protection/>
    </xf>
    <xf numFmtId="0" fontId="27" fillId="0" borderId="11" xfId="52" applyBorder="1" applyAlignment="1" quotePrefix="1">
      <alignment horizontal="right" vertical="top" wrapText="1"/>
      <protection/>
    </xf>
    <xf numFmtId="0" fontId="27" fillId="0" borderId="12" xfId="51" applyNumberFormat="1" applyBorder="1" applyAlignment="1">
      <alignment horizontal="right" vertical="top" wrapText="1"/>
      <protection/>
    </xf>
    <xf numFmtId="0" fontId="27" fillId="0" borderId="11" xfId="51" applyNumberFormat="1" applyBorder="1" applyAlignment="1">
      <alignment horizontal="right" vertical="top" wrapText="1"/>
      <protection/>
    </xf>
    <xf numFmtId="0" fontId="27" fillId="0" borderId="11" xfId="51" applyBorder="1" applyAlignment="1">
      <alignment horizontal="right" vertical="top" wrapText="1"/>
      <protection/>
    </xf>
    <xf numFmtId="0" fontId="27" fillId="0" borderId="13" xfId="36" applyBorder="1" applyAlignment="1" quotePrefix="1">
      <alignment horizontal="center" vertical="center" wrapText="1"/>
      <protection/>
    </xf>
    <xf numFmtId="164" fontId="27" fillId="20" borderId="13" xfId="38" applyNumberFormat="1" applyBorder="1" applyAlignment="1">
      <alignment horizontal="right" wrapText="1"/>
      <protection/>
    </xf>
    <xf numFmtId="164" fontId="27" fillId="20" borderId="14" xfId="38" applyNumberFormat="1" applyBorder="1" applyAlignment="1">
      <alignment horizontal="right" wrapText="1"/>
      <protection/>
    </xf>
    <xf numFmtId="0" fontId="27" fillId="0" borderId="11" xfId="41" applyBorder="1" applyAlignment="1" quotePrefix="1">
      <alignment horizontal="center" vertical="top" wrapText="1"/>
      <protection/>
    </xf>
    <xf numFmtId="0" fontId="27" fillId="0" borderId="0" xfId="39" applyBorder="1" applyAlignment="1" quotePrefix="1">
      <alignment horizontal="right" wrapText="1"/>
      <protection/>
    </xf>
    <xf numFmtId="164" fontId="27" fillId="0" borderId="11" xfId="42" applyNumberFormat="1" applyBorder="1" applyAlignment="1">
      <alignment horizontal="right" wrapText="1"/>
      <protection/>
    </xf>
    <xf numFmtId="0" fontId="27" fillId="0" borderId="15" xfId="41" applyBorder="1" applyAlignment="1" quotePrefix="1">
      <alignment horizontal="center" vertical="top" wrapText="1"/>
      <protection/>
    </xf>
    <xf numFmtId="0" fontId="27" fillId="0" borderId="11" xfId="39" applyBorder="1" applyAlignment="1" quotePrefix="1">
      <alignment horizontal="right" wrapText="1"/>
      <protection/>
    </xf>
    <xf numFmtId="164" fontId="27" fillId="0" borderId="16" xfId="42" applyNumberFormat="1" applyBorder="1" applyAlignment="1">
      <alignment horizontal="right" wrapText="1"/>
      <protection/>
    </xf>
    <xf numFmtId="164" fontId="27" fillId="0" borderId="17" xfId="42" applyNumberFormat="1" applyBorder="1" applyAlignment="1">
      <alignment horizontal="right" wrapText="1"/>
      <protection/>
    </xf>
    <xf numFmtId="0" fontId="27" fillId="0" borderId="18" xfId="39" applyBorder="1" applyAlignment="1" quotePrefix="1">
      <alignment horizontal="right" wrapText="1"/>
      <protection/>
    </xf>
    <xf numFmtId="164" fontId="27" fillId="20" borderId="11" xfId="38" applyNumberFormat="1" applyBorder="1" applyAlignment="1">
      <alignment horizontal="right" wrapText="1"/>
      <protection/>
    </xf>
    <xf numFmtId="0" fontId="27" fillId="0" borderId="10" xfId="41" applyBorder="1" applyAlignment="1" quotePrefix="1">
      <alignment horizontal="center" vertical="top" wrapText="1"/>
      <protection/>
    </xf>
    <xf numFmtId="164" fontId="27" fillId="20" borderId="19" xfId="38" applyNumberFormat="1" applyBorder="1" applyAlignment="1">
      <alignment horizontal="right" wrapText="1"/>
      <protection/>
    </xf>
    <xf numFmtId="0" fontId="27" fillId="0" borderId="20" xfId="41" applyBorder="1" applyAlignment="1" quotePrefix="1">
      <alignment horizontal="center" vertical="top" wrapText="1"/>
      <protection/>
    </xf>
    <xf numFmtId="0" fontId="27" fillId="0" borderId="21" xfId="41" applyBorder="1" applyAlignment="1" quotePrefix="1">
      <alignment horizontal="center" vertical="top" wrapText="1"/>
      <protection/>
    </xf>
    <xf numFmtId="0" fontId="27" fillId="0" borderId="11" xfId="42" applyBorder="1" applyAlignment="1">
      <alignment horizontal="right" wrapText="1"/>
      <protection/>
    </xf>
    <xf numFmtId="0" fontId="27" fillId="20" borderId="11" xfId="38" applyBorder="1" applyAlignment="1">
      <alignment horizontal="right" wrapText="1"/>
      <protection/>
    </xf>
    <xf numFmtId="0" fontId="27" fillId="0" borderId="16" xfId="42" applyBorder="1" applyAlignment="1">
      <alignment horizontal="right" wrapText="1"/>
      <protection/>
    </xf>
    <xf numFmtId="164" fontId="27" fillId="20" borderId="22" xfId="38" applyNumberFormat="1" applyBorder="1" applyAlignment="1">
      <alignment horizontal="right" wrapText="1"/>
      <protection/>
    </xf>
    <xf numFmtId="0" fontId="27" fillId="0" borderId="0" xfId="51" applyNumberFormat="1" applyBorder="1" applyAlignment="1">
      <alignment horizontal="right" vertical="top" wrapText="1"/>
      <protection/>
    </xf>
    <xf numFmtId="0" fontId="27" fillId="0" borderId="23" xfId="49" applyBorder="1" applyAlignment="1" quotePrefix="1">
      <alignment vertical="top" wrapText="1"/>
      <protection/>
    </xf>
    <xf numFmtId="0" fontId="27" fillId="0" borderId="0" xfId="49" applyAlignment="1" quotePrefix="1">
      <alignment vertical="top" wrapText="1"/>
      <protection/>
    </xf>
    <xf numFmtId="3" fontId="3" fillId="0" borderId="0" xfId="51" applyNumberFormat="1" applyFont="1" applyBorder="1" applyAlignment="1">
      <alignment horizontal="right" vertical="top" wrapText="1"/>
      <protection/>
    </xf>
    <xf numFmtId="0" fontId="27" fillId="20" borderId="24" xfId="37" applyBorder="1" applyAlignment="1" quotePrefix="1">
      <alignment horizontal="left" vertical="top" wrapText="1"/>
      <protection/>
    </xf>
    <xf numFmtId="0" fontId="27" fillId="0" borderId="0" xfId="49" applyAlignment="1" quotePrefix="1">
      <alignment horizontal="center" vertical="top" wrapText="1"/>
      <protection/>
    </xf>
    <xf numFmtId="164" fontId="27" fillId="0" borderId="25" xfId="42" applyNumberFormat="1" applyBorder="1" applyAlignment="1">
      <alignment horizontal="right" wrapText="1"/>
      <protection/>
    </xf>
    <xf numFmtId="0" fontId="27" fillId="0" borderId="23" xfId="39" applyBorder="1" applyAlignment="1" quotePrefix="1">
      <alignment horizontal="right" wrapText="1"/>
      <protection/>
    </xf>
    <xf numFmtId="4" fontId="27" fillId="0" borderId="26" xfId="51" applyNumberFormat="1" applyBorder="1" applyAlignment="1">
      <alignment horizontal="right" vertical="top" wrapText="1"/>
      <protection/>
    </xf>
    <xf numFmtId="4" fontId="27" fillId="0" borderId="27" xfId="51" applyNumberFormat="1" applyBorder="1" applyAlignment="1">
      <alignment horizontal="right" vertical="top" wrapText="1"/>
      <protection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7" fillId="34" borderId="28" xfId="41" applyFill="1" applyBorder="1" applyAlignment="1" quotePrefix="1">
      <alignment horizontal="center" vertical="top" wrapText="1"/>
      <protection/>
    </xf>
    <xf numFmtId="0" fontId="27" fillId="34" borderId="29" xfId="39" applyFill="1" applyBorder="1" applyAlignment="1" quotePrefix="1">
      <alignment horizontal="right" wrapText="1"/>
      <protection/>
    </xf>
    <xf numFmtId="164" fontId="27" fillId="34" borderId="16" xfId="42" applyNumberForma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164" fontId="27" fillId="35" borderId="23" xfId="38" applyNumberForma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28" fillId="0" borderId="0" xfId="53" applyAlignment="1" quotePrefix="1">
      <alignment horizontal="center" vertical="top" wrapText="1"/>
      <protection/>
    </xf>
    <xf numFmtId="0" fontId="28" fillId="0" borderId="0" xfId="53" applyAlignment="1">
      <alignment horizontal="center" vertical="top" wrapText="1"/>
      <protection/>
    </xf>
    <xf numFmtId="0" fontId="26" fillId="0" borderId="0" xfId="33" applyAlignment="1" quotePrefix="1">
      <alignment horizontal="center" vertical="top" wrapText="1"/>
      <protection/>
    </xf>
    <xf numFmtId="0" fontId="26" fillId="0" borderId="0" xfId="33" applyAlignment="1">
      <alignment horizontal="center" vertical="top" wrapText="1"/>
      <protection/>
    </xf>
    <xf numFmtId="0" fontId="27" fillId="0" borderId="24" xfId="45" applyBorder="1" applyAlignment="1" quotePrefix="1">
      <alignment horizontal="left" vertical="top" wrapText="1"/>
      <protection/>
    </xf>
    <xf numFmtId="0" fontId="0" fillId="0" borderId="29" xfId="0" applyBorder="1" applyAlignment="1">
      <alignment wrapText="1"/>
    </xf>
    <xf numFmtId="0" fontId="27" fillId="0" borderId="30" xfId="48" applyBorder="1" applyAlignment="1" quotePrefix="1">
      <alignment horizontal="left" vertical="top" wrapText="1"/>
      <protection/>
    </xf>
    <xf numFmtId="0" fontId="0" fillId="0" borderId="31" xfId="0" applyBorder="1" applyAlignment="1">
      <alignment wrapText="1"/>
    </xf>
    <xf numFmtId="0" fontId="27" fillId="0" borderId="32" xfId="48" applyBorder="1" applyAlignment="1" quotePrefix="1">
      <alignment horizontal="left" vertical="top" wrapText="1"/>
      <protection/>
    </xf>
    <xf numFmtId="0" fontId="0" fillId="0" borderId="33" xfId="0" applyBorder="1" applyAlignment="1">
      <alignment wrapText="1"/>
    </xf>
    <xf numFmtId="0" fontId="27" fillId="0" borderId="34" xfId="48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27" fillId="0" borderId="0" xfId="49" applyAlignment="1" quotePrefix="1">
      <alignment horizontal="left" vertical="top" wrapText="1"/>
      <protection/>
    </xf>
    <xf numFmtId="0" fontId="27" fillId="0" borderId="17" xfId="49" applyBorder="1" applyAlignment="1">
      <alignment horizontal="left" vertical="top" wrapText="1"/>
      <protection/>
    </xf>
    <xf numFmtId="0" fontId="27" fillId="0" borderId="35" xfId="49" applyBorder="1" applyAlignment="1">
      <alignment horizontal="left" vertical="top" wrapText="1"/>
      <protection/>
    </xf>
    <xf numFmtId="0" fontId="26" fillId="0" borderId="0" xfId="54" applyAlignment="1" quotePrefix="1">
      <alignment horizontal="center" vertical="center" wrapText="1"/>
      <protection/>
    </xf>
    <xf numFmtId="0" fontId="26" fillId="0" borderId="0" xfId="54" applyAlignment="1">
      <alignment horizontal="center" vertical="center" wrapText="1"/>
      <protection/>
    </xf>
    <xf numFmtId="0" fontId="27" fillId="0" borderId="24" xfId="35" applyBorder="1" applyAlignment="1" quotePrefix="1">
      <alignment horizontal="center" vertical="center" wrapText="1"/>
      <protection/>
    </xf>
    <xf numFmtId="0" fontId="0" fillId="0" borderId="36" xfId="0" applyBorder="1" applyAlignment="1">
      <alignment wrapText="1"/>
    </xf>
    <xf numFmtId="0" fontId="27" fillId="0" borderId="37" xfId="35" applyBorder="1" applyAlignment="1" quotePrefix="1">
      <alignment horizontal="center" vertical="center" wrapText="1"/>
      <protection/>
    </xf>
    <xf numFmtId="0" fontId="27" fillId="0" borderId="38" xfId="35" applyBorder="1" applyAlignment="1">
      <alignment horizontal="center" vertical="center" wrapText="1"/>
      <protection/>
    </xf>
    <xf numFmtId="0" fontId="2" fillId="0" borderId="0" xfId="49" applyFont="1" applyBorder="1" applyAlignment="1">
      <alignment horizontal="left" vertical="top" wrapText="1"/>
      <protection/>
    </xf>
    <xf numFmtId="0" fontId="27" fillId="0" borderId="0" xfId="49" applyBorder="1" applyAlignment="1">
      <alignment horizontal="left" vertical="top" wrapText="1"/>
      <protection/>
    </xf>
    <xf numFmtId="0" fontId="27" fillId="20" borderId="24" xfId="37" applyBorder="1" applyAlignment="1" quotePrefix="1">
      <alignment horizontal="left" vertical="top" wrapText="1"/>
      <protection/>
    </xf>
    <xf numFmtId="0" fontId="27" fillId="0" borderId="0" xfId="49" applyAlignment="1">
      <alignment horizontal="left" vertical="top" wrapText="1"/>
      <protection/>
    </xf>
    <xf numFmtId="0" fontId="3" fillId="0" borderId="0" xfId="49" applyFont="1" applyAlignment="1">
      <alignment horizontal="left" vertical="top" wrapText="1"/>
      <protection/>
    </xf>
    <xf numFmtId="0" fontId="3" fillId="0" borderId="0" xfId="49" applyFont="1" applyAlignment="1" quotePrefix="1">
      <alignment horizontal="left" vertical="top" wrapText="1"/>
      <protection/>
    </xf>
    <xf numFmtId="0" fontId="27" fillId="0" borderId="36" xfId="45" applyBorder="1" applyAlignment="1">
      <alignment horizontal="left" vertical="top" wrapText="1"/>
      <protection/>
    </xf>
    <xf numFmtId="0" fontId="27" fillId="0" borderId="29" xfId="45" applyBorder="1" applyAlignment="1">
      <alignment horizontal="left" vertical="top" wrapText="1"/>
      <protection/>
    </xf>
    <xf numFmtId="0" fontId="27" fillId="0" borderId="24" xfId="40" applyBorder="1" applyAlignment="1" quotePrefix="1">
      <alignment horizontal="center" wrapText="1"/>
      <protection/>
    </xf>
    <xf numFmtId="0" fontId="2" fillId="0" borderId="24" xfId="45" applyFont="1" applyBorder="1" applyAlignment="1" quotePrefix="1">
      <alignment horizontal="left" vertical="top" wrapText="1"/>
      <protection/>
    </xf>
    <xf numFmtId="0" fontId="27" fillId="0" borderId="29" xfId="40" applyBorder="1" applyAlignment="1">
      <alignment horizontal="center" wrapText="1"/>
      <protection/>
    </xf>
    <xf numFmtId="0" fontId="27" fillId="0" borderId="39" xfId="45" applyBorder="1" applyAlignment="1" quotePrefix="1">
      <alignment horizontal="left" vertical="top" wrapText="1"/>
      <protection/>
    </xf>
    <xf numFmtId="0" fontId="27" fillId="0" borderId="40" xfId="45" applyBorder="1" applyAlignment="1">
      <alignment horizontal="left" vertical="top" wrapText="1"/>
      <protection/>
    </xf>
    <xf numFmtId="0" fontId="27" fillId="0" borderId="41" xfId="45" applyBorder="1" applyAlignment="1">
      <alignment horizontal="left" vertical="top" wrapText="1"/>
      <protection/>
    </xf>
    <xf numFmtId="0" fontId="27" fillId="20" borderId="42" xfId="37" applyBorder="1" applyAlignment="1" quotePrefix="1">
      <alignment horizontal="left" vertical="top" wrapText="1"/>
      <protection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27" fillId="20" borderId="32" xfId="37" applyBorder="1" applyAlignment="1" quotePrefix="1">
      <alignment horizontal="left" vertical="top" wrapText="1"/>
      <protection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27" fillId="20" borderId="10" xfId="37" applyBorder="1" applyAlignment="1" quotePrefix="1">
      <alignment horizontal="left" vertical="top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7" fillId="20" borderId="49" xfId="37" applyBorder="1" applyAlignment="1" quotePrefix="1">
      <alignment horizontal="left" vertical="top" wrapText="1"/>
      <protection/>
    </xf>
    <xf numFmtId="0" fontId="0" fillId="0" borderId="28" xfId="0" applyBorder="1" applyAlignment="1">
      <alignment wrapText="1"/>
    </xf>
    <xf numFmtId="0" fontId="0" fillId="0" borderId="50" xfId="0" applyBorder="1" applyAlignment="1">
      <alignment wrapText="1"/>
    </xf>
    <xf numFmtId="0" fontId="27" fillId="0" borderId="51" xfId="45" applyBorder="1" applyAlignment="1" quotePrefix="1">
      <alignment horizontal="left" vertical="top" wrapText="1"/>
      <protection/>
    </xf>
    <xf numFmtId="0" fontId="27" fillId="0" borderId="18" xfId="45" applyBorder="1" applyAlignment="1">
      <alignment horizontal="left" vertical="top" wrapText="1"/>
      <protection/>
    </xf>
    <xf numFmtId="0" fontId="27" fillId="0" borderId="52" xfId="45" applyBorder="1" applyAlignment="1">
      <alignment horizontal="left" vertical="top" wrapText="1"/>
      <protection/>
    </xf>
    <xf numFmtId="0" fontId="27" fillId="0" borderId="51" xfId="40" applyBorder="1" applyAlignment="1" quotePrefix="1">
      <alignment horizontal="center" wrapText="1"/>
      <protection/>
    </xf>
    <xf numFmtId="0" fontId="0" fillId="0" borderId="52" xfId="0" applyBorder="1" applyAlignment="1">
      <alignment wrapText="1"/>
    </xf>
    <xf numFmtId="0" fontId="2" fillId="0" borderId="32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7" fillId="20" borderId="15" xfId="37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2" fillId="0" borderId="37" xfId="40" applyFont="1" applyBorder="1" applyAlignment="1">
      <alignment horizontal="center" wrapText="1"/>
      <protection/>
    </xf>
    <xf numFmtId="0" fontId="27" fillId="0" borderId="38" xfId="40" applyBorder="1" applyAlignment="1">
      <alignment horizontal="center" wrapText="1"/>
      <protection/>
    </xf>
    <xf numFmtId="0" fontId="27" fillId="0" borderId="37" xfId="40" applyBorder="1" applyAlignment="1" quotePrefix="1">
      <alignment horizontal="center" wrapText="1"/>
      <protection/>
    </xf>
    <xf numFmtId="0" fontId="27" fillId="34" borderId="36" xfId="40" applyFill="1" applyBorder="1" applyAlignment="1">
      <alignment horizontal="center" wrapText="1"/>
      <protection/>
    </xf>
    <xf numFmtId="0" fontId="27" fillId="34" borderId="36" xfId="40" applyFill="1" applyBorder="1" applyAlignment="1" quotePrefix="1">
      <alignment horizontal="center" wrapText="1"/>
      <protection/>
    </xf>
    <xf numFmtId="0" fontId="27" fillId="34" borderId="36" xfId="45" applyFill="1" applyBorder="1" applyAlignment="1">
      <alignment horizontal="left" vertical="top" wrapText="1"/>
      <protection/>
    </xf>
    <xf numFmtId="0" fontId="27" fillId="34" borderId="36" xfId="45" applyFill="1" applyBorder="1" applyAlignment="1" quotePrefix="1">
      <alignment horizontal="left" vertical="top" wrapText="1"/>
      <protection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3" xfId="48"/>
    <cellStyle name="S4" xfId="49"/>
    <cellStyle name="S5" xfId="50"/>
    <cellStyle name="S6" xfId="51"/>
    <cellStyle name="S7" xfId="52"/>
    <cellStyle name="S8" xfId="53"/>
    <cellStyle name="S9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3">
      <selection activeCell="I119" sqref="I119"/>
    </sheetView>
  </sheetViews>
  <sheetFormatPr defaultColWidth="9.140625" defaultRowHeight="15"/>
  <cols>
    <col min="1" max="1" width="7.8515625" style="3" customWidth="1"/>
    <col min="2" max="2" width="14.8515625" style="3" customWidth="1"/>
    <col min="3" max="3" width="12.00390625" style="3" customWidth="1"/>
    <col min="4" max="4" width="9.28125" style="3" customWidth="1"/>
    <col min="5" max="5" width="3.140625" style="3" customWidth="1"/>
    <col min="6" max="6" width="8.28125" style="3" customWidth="1"/>
    <col min="7" max="7" width="8.7109375" style="3" customWidth="1"/>
    <col min="8" max="8" width="9.7109375" style="3" customWidth="1"/>
    <col min="9" max="9" width="11.140625" style="3" customWidth="1"/>
    <col min="10" max="10" width="6.421875" style="3" customWidth="1"/>
    <col min="11" max="11" width="10.00390625" style="3" hidden="1" customWidth="1"/>
    <col min="12" max="12" width="9.57421875" style="3" hidden="1" customWidth="1"/>
    <col min="13" max="13" width="0" style="3" hidden="1" customWidth="1"/>
    <col min="14" max="16384" width="9.140625" style="3" customWidth="1"/>
  </cols>
  <sheetData>
    <row r="1" spans="4:10" s="47" customFormat="1" ht="15" customHeight="1">
      <c r="D1" s="117" t="s">
        <v>246</v>
      </c>
      <c r="E1" s="117"/>
      <c r="F1" s="117"/>
      <c r="G1" s="117"/>
      <c r="H1" s="117"/>
      <c r="I1" s="117"/>
      <c r="J1" s="50"/>
    </row>
    <row r="2" spans="4:10" s="47" customFormat="1" ht="15" customHeight="1">
      <c r="D2" s="118" t="s">
        <v>244</v>
      </c>
      <c r="E2" s="118"/>
      <c r="F2" s="118"/>
      <c r="G2" s="118"/>
      <c r="H2" s="118"/>
      <c r="I2" s="118"/>
      <c r="J2" s="50"/>
    </row>
    <row r="3" spans="4:10" s="47" customFormat="1" ht="15" customHeight="1">
      <c r="D3" s="118" t="s">
        <v>245</v>
      </c>
      <c r="E3" s="118"/>
      <c r="F3" s="118"/>
      <c r="G3" s="118"/>
      <c r="H3" s="118"/>
      <c r="I3" s="118"/>
      <c r="J3" s="50"/>
    </row>
    <row r="4" spans="4:10" s="47" customFormat="1" ht="15">
      <c r="D4" s="49"/>
      <c r="E4" s="49"/>
      <c r="F4" s="49"/>
      <c r="G4" s="49"/>
      <c r="H4" s="49"/>
      <c r="I4" s="49"/>
      <c r="J4" s="49"/>
    </row>
    <row r="5" spans="1:10" ht="42.75" customHeight="1">
      <c r="A5" s="51" t="s">
        <v>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2.5" customHeight="1">
      <c r="A6" s="53" t="s">
        <v>1</v>
      </c>
      <c r="B6" s="54"/>
      <c r="C6" s="54"/>
      <c r="D6" s="54"/>
      <c r="E6" s="54"/>
      <c r="F6" s="54"/>
      <c r="G6" s="54"/>
      <c r="H6" s="54"/>
      <c r="I6" s="54"/>
      <c r="J6" s="54"/>
    </row>
    <row r="7" spans="2:8" ht="11.25" customHeight="1">
      <c r="B7" s="4" t="s">
        <v>2</v>
      </c>
      <c r="C7" s="55" t="s">
        <v>3</v>
      </c>
      <c r="D7" s="56"/>
      <c r="G7" s="5" t="s">
        <v>4</v>
      </c>
      <c r="H7" s="6" t="s">
        <v>5</v>
      </c>
    </row>
    <row r="8" spans="2:8" ht="11.25" customHeight="1">
      <c r="B8" s="4" t="s">
        <v>6</v>
      </c>
      <c r="C8" s="57" t="s">
        <v>7</v>
      </c>
      <c r="D8" s="58"/>
      <c r="G8" s="5" t="s">
        <v>8</v>
      </c>
      <c r="H8" s="6" t="s">
        <v>9</v>
      </c>
    </row>
    <row r="9" spans="2:8" ht="11.25" customHeight="1">
      <c r="B9" s="4" t="s">
        <v>10</v>
      </c>
      <c r="C9" s="59" t="s">
        <v>11</v>
      </c>
      <c r="D9" s="60"/>
      <c r="G9" s="4" t="s">
        <v>12</v>
      </c>
      <c r="H9" s="6" t="s">
        <v>13</v>
      </c>
    </row>
    <row r="10" spans="2:8" ht="11.25" customHeight="1">
      <c r="B10" s="4" t="s">
        <v>14</v>
      </c>
      <c r="C10" s="61" t="s">
        <v>15</v>
      </c>
      <c r="D10" s="62"/>
      <c r="G10" s="5" t="s">
        <v>16</v>
      </c>
      <c r="H10" s="7" t="s">
        <v>17</v>
      </c>
    </row>
    <row r="11" ht="14.25" customHeight="1"/>
    <row r="12" spans="2:8" ht="11.25" customHeight="1">
      <c r="B12" s="63" t="s">
        <v>18</v>
      </c>
      <c r="C12" s="64"/>
      <c r="D12" s="8">
        <v>6550.6</v>
      </c>
      <c r="F12" s="63" t="s">
        <v>19</v>
      </c>
      <c r="G12" s="65"/>
      <c r="H12" s="9">
        <v>1913.8</v>
      </c>
    </row>
    <row r="13" spans="2:8" ht="11.25" customHeight="1">
      <c r="B13" s="63" t="s">
        <v>20</v>
      </c>
      <c r="C13" s="64"/>
      <c r="D13" s="8">
        <v>3957.5</v>
      </c>
      <c r="F13" s="63" t="s">
        <v>21</v>
      </c>
      <c r="G13" s="65"/>
      <c r="H13" s="9">
        <v>1913.8</v>
      </c>
    </row>
    <row r="14" spans="2:8" ht="11.25" customHeight="1">
      <c r="B14" s="63" t="s">
        <v>22</v>
      </c>
      <c r="C14" s="64"/>
      <c r="D14" s="8">
        <f>H12+H13+H14</f>
        <v>5741.4</v>
      </c>
      <c r="F14" s="63" t="s">
        <v>23</v>
      </c>
      <c r="G14" s="65"/>
      <c r="H14" s="9">
        <v>1913.8</v>
      </c>
    </row>
    <row r="15" spans="2:8" ht="11.25" customHeight="1">
      <c r="B15" s="63" t="s">
        <v>24</v>
      </c>
      <c r="C15" s="64"/>
      <c r="D15" s="8">
        <v>0</v>
      </c>
      <c r="F15" s="63" t="s">
        <v>25</v>
      </c>
      <c r="G15" s="65"/>
      <c r="H15" s="10">
        <v>753.8</v>
      </c>
    </row>
    <row r="16" spans="2:8" ht="11.25" customHeight="1">
      <c r="B16" s="75" t="s">
        <v>232</v>
      </c>
      <c r="C16" s="75"/>
      <c r="D16" s="75"/>
      <c r="E16" s="75"/>
      <c r="F16" s="32">
        <v>6561.2</v>
      </c>
      <c r="G16" s="33"/>
      <c r="H16" s="31"/>
    </row>
    <row r="17" spans="2:8" ht="11.25" customHeight="1">
      <c r="B17" s="72" t="s">
        <v>234</v>
      </c>
      <c r="C17" s="73"/>
      <c r="D17" s="39">
        <f>I22/D12/12</f>
        <v>8.78952589584669</v>
      </c>
      <c r="F17" s="36"/>
      <c r="G17" s="36"/>
      <c r="H17" s="31"/>
    </row>
    <row r="18" spans="2:8" ht="11.25" customHeight="1">
      <c r="B18" s="72" t="s">
        <v>235</v>
      </c>
      <c r="C18" s="73"/>
      <c r="D18" s="40">
        <f>I113/12/F16</f>
        <v>2.6106670019711844</v>
      </c>
      <c r="F18" s="36"/>
      <c r="G18" s="36"/>
      <c r="H18" s="31"/>
    </row>
    <row r="19" spans="2:8" ht="11.25" customHeight="1">
      <c r="B19" s="76" t="s">
        <v>233</v>
      </c>
      <c r="C19" s="77"/>
      <c r="D19" s="77"/>
      <c r="E19" s="77"/>
      <c r="F19" s="77"/>
      <c r="G19" s="77"/>
      <c r="H19" s="34">
        <v>575630</v>
      </c>
    </row>
    <row r="20" spans="1:10" ht="28.5" customHeight="1">
      <c r="A20" s="66" t="s">
        <v>26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9" ht="34.5" customHeight="1">
      <c r="A21" s="1" t="s">
        <v>27</v>
      </c>
      <c r="B21" s="68" t="s">
        <v>28</v>
      </c>
      <c r="C21" s="69"/>
      <c r="D21" s="69"/>
      <c r="E21" s="56"/>
      <c r="F21" s="70" t="s">
        <v>29</v>
      </c>
      <c r="G21" s="71"/>
      <c r="H21" s="2" t="s">
        <v>30</v>
      </c>
      <c r="I21" s="11" t="s">
        <v>31</v>
      </c>
    </row>
    <row r="22" spans="1:9" ht="11.25" customHeight="1">
      <c r="A22" s="74" t="s">
        <v>32</v>
      </c>
      <c r="B22" s="69"/>
      <c r="C22" s="69"/>
      <c r="D22" s="69"/>
      <c r="E22" s="69"/>
      <c r="F22" s="69"/>
      <c r="G22" s="69"/>
      <c r="H22" s="56"/>
      <c r="I22" s="12">
        <f>I23+I111</f>
        <v>690920.02</v>
      </c>
    </row>
    <row r="23" spans="1:9" ht="11.25" customHeight="1">
      <c r="A23" s="74" t="s">
        <v>33</v>
      </c>
      <c r="B23" s="69"/>
      <c r="C23" s="69"/>
      <c r="D23" s="69"/>
      <c r="E23" s="69"/>
      <c r="F23" s="69"/>
      <c r="G23" s="69"/>
      <c r="H23" s="56"/>
      <c r="I23" s="12">
        <f>I24+I39+I88+I90+I98+I107+I109</f>
        <v>584014.228</v>
      </c>
    </row>
    <row r="24" spans="1:11" ht="11.25" customHeight="1">
      <c r="A24" s="74" t="s">
        <v>34</v>
      </c>
      <c r="B24" s="69"/>
      <c r="C24" s="69"/>
      <c r="D24" s="69"/>
      <c r="E24" s="69"/>
      <c r="F24" s="69"/>
      <c r="G24" s="69"/>
      <c r="H24" s="56"/>
      <c r="I24" s="12">
        <f>I25+I28+I33</f>
        <v>42032.560000000005</v>
      </c>
      <c r="K24" s="42">
        <f>I26+I27</f>
        <v>20445.300000000003</v>
      </c>
    </row>
    <row r="25" spans="1:9" ht="11.25" customHeight="1">
      <c r="A25" s="74" t="s">
        <v>35</v>
      </c>
      <c r="B25" s="69"/>
      <c r="C25" s="69"/>
      <c r="D25" s="69"/>
      <c r="E25" s="69"/>
      <c r="F25" s="69"/>
      <c r="G25" s="69"/>
      <c r="H25" s="56"/>
      <c r="I25" s="13">
        <f>I26+I27</f>
        <v>20445.300000000003</v>
      </c>
    </row>
    <row r="26" spans="1:9" ht="11.25" customHeight="1">
      <c r="A26" s="14" t="s">
        <v>36</v>
      </c>
      <c r="B26" s="81" t="s">
        <v>240</v>
      </c>
      <c r="C26" s="78"/>
      <c r="D26" s="78"/>
      <c r="E26" s="79"/>
      <c r="F26" s="80" t="s">
        <v>37</v>
      </c>
      <c r="G26" s="56"/>
      <c r="H26" s="15" t="s">
        <v>38</v>
      </c>
      <c r="I26" s="16">
        <v>485.22</v>
      </c>
    </row>
    <row r="27" spans="1:9" ht="11.25" customHeight="1">
      <c r="A27" s="17" t="s">
        <v>39</v>
      </c>
      <c r="B27" s="55" t="s">
        <v>40</v>
      </c>
      <c r="C27" s="69"/>
      <c r="D27" s="69"/>
      <c r="E27" s="56"/>
      <c r="F27" s="80" t="s">
        <v>37</v>
      </c>
      <c r="G27" s="82"/>
      <c r="H27" s="18" t="s">
        <v>41</v>
      </c>
      <c r="I27" s="19">
        <v>19960.08</v>
      </c>
    </row>
    <row r="28" spans="1:11" ht="11.25" customHeight="1">
      <c r="A28" s="74" t="s">
        <v>42</v>
      </c>
      <c r="B28" s="69"/>
      <c r="C28" s="69"/>
      <c r="D28" s="69"/>
      <c r="E28" s="69"/>
      <c r="F28" s="69"/>
      <c r="G28" s="69"/>
      <c r="H28" s="56"/>
      <c r="I28" s="13">
        <f>I29+I30+I31+I32</f>
        <v>16352.43</v>
      </c>
      <c r="K28" s="41">
        <f>SUM(I29:I38)</f>
        <v>26822.090000000004</v>
      </c>
    </row>
    <row r="29" spans="1:9" ht="11.25" customHeight="1">
      <c r="A29" s="14" t="s">
        <v>43</v>
      </c>
      <c r="B29" s="55" t="s">
        <v>44</v>
      </c>
      <c r="C29" s="78"/>
      <c r="D29" s="78"/>
      <c r="E29" s="79"/>
      <c r="F29" s="80" t="s">
        <v>45</v>
      </c>
      <c r="G29" s="56"/>
      <c r="H29" s="15" t="s">
        <v>46</v>
      </c>
      <c r="I29" s="16">
        <v>36.6</v>
      </c>
    </row>
    <row r="30" spans="1:9" ht="21" customHeight="1">
      <c r="A30" s="17" t="s">
        <v>47</v>
      </c>
      <c r="B30" s="81" t="s">
        <v>241</v>
      </c>
      <c r="C30" s="69"/>
      <c r="D30" s="69"/>
      <c r="E30" s="56"/>
      <c r="F30" s="80" t="s">
        <v>48</v>
      </c>
      <c r="G30" s="82"/>
      <c r="H30" s="18" t="s">
        <v>49</v>
      </c>
      <c r="I30" s="20">
        <v>1345.57</v>
      </c>
    </row>
    <row r="31" spans="1:9" ht="11.25" customHeight="1">
      <c r="A31" s="14" t="s">
        <v>50</v>
      </c>
      <c r="B31" s="55" t="s">
        <v>51</v>
      </c>
      <c r="C31" s="78"/>
      <c r="D31" s="78"/>
      <c r="E31" s="79"/>
      <c r="F31" s="80" t="s">
        <v>52</v>
      </c>
      <c r="G31" s="56"/>
      <c r="H31" s="15" t="s">
        <v>53</v>
      </c>
      <c r="I31" s="16">
        <v>13958.98</v>
      </c>
    </row>
    <row r="32" spans="1:9" ht="11.25" customHeight="1">
      <c r="A32" s="17" t="s">
        <v>54</v>
      </c>
      <c r="B32" s="55" t="s">
        <v>55</v>
      </c>
      <c r="C32" s="69"/>
      <c r="D32" s="69"/>
      <c r="E32" s="56"/>
      <c r="F32" s="80" t="s">
        <v>52</v>
      </c>
      <c r="G32" s="82"/>
      <c r="H32" s="18" t="s">
        <v>9</v>
      </c>
      <c r="I32" s="19">
        <v>1011.28</v>
      </c>
    </row>
    <row r="33" spans="1:12" ht="11.25" customHeight="1">
      <c r="A33" s="74" t="s">
        <v>56</v>
      </c>
      <c r="B33" s="69"/>
      <c r="C33" s="69"/>
      <c r="D33" s="69"/>
      <c r="E33" s="69"/>
      <c r="F33" s="69"/>
      <c r="G33" s="69"/>
      <c r="H33" s="56"/>
      <c r="I33" s="13">
        <f>I34+I35+I36+I37+I38</f>
        <v>5234.83</v>
      </c>
      <c r="L33" s="42">
        <f>K24+K28+L39+I90+I98+I109+I108</f>
        <v>581614.018</v>
      </c>
    </row>
    <row r="34" spans="1:9" ht="21" customHeight="1">
      <c r="A34" s="14" t="s">
        <v>57</v>
      </c>
      <c r="B34" s="55" t="s">
        <v>58</v>
      </c>
      <c r="C34" s="78"/>
      <c r="D34" s="78"/>
      <c r="E34" s="79"/>
      <c r="F34" s="80" t="s">
        <v>48</v>
      </c>
      <c r="G34" s="56"/>
      <c r="H34" s="15" t="s">
        <v>46</v>
      </c>
      <c r="I34" s="16">
        <v>193.77</v>
      </c>
    </row>
    <row r="35" spans="1:9" ht="11.25" customHeight="1">
      <c r="A35" s="17" t="s">
        <v>59</v>
      </c>
      <c r="B35" s="55" t="s">
        <v>60</v>
      </c>
      <c r="C35" s="69"/>
      <c r="D35" s="69"/>
      <c r="E35" s="56"/>
      <c r="F35" s="80" t="s">
        <v>61</v>
      </c>
      <c r="G35" s="82"/>
      <c r="H35" s="18" t="s">
        <v>9</v>
      </c>
      <c r="I35" s="20">
        <v>1430.46</v>
      </c>
    </row>
    <row r="36" spans="1:9" ht="11.25" customHeight="1">
      <c r="A36" s="14" t="s">
        <v>62</v>
      </c>
      <c r="B36" s="55" t="s">
        <v>63</v>
      </c>
      <c r="C36" s="78"/>
      <c r="D36" s="78"/>
      <c r="E36" s="79"/>
      <c r="F36" s="80" t="s">
        <v>48</v>
      </c>
      <c r="G36" s="56"/>
      <c r="H36" s="15" t="s">
        <v>53</v>
      </c>
      <c r="I36" s="16">
        <v>2586.34</v>
      </c>
    </row>
    <row r="37" spans="1:9" ht="11.25" customHeight="1">
      <c r="A37" s="17" t="s">
        <v>64</v>
      </c>
      <c r="B37" s="55" t="s">
        <v>65</v>
      </c>
      <c r="C37" s="69"/>
      <c r="D37" s="69"/>
      <c r="E37" s="56"/>
      <c r="F37" s="80" t="s">
        <v>48</v>
      </c>
      <c r="G37" s="82"/>
      <c r="H37" s="18" t="s">
        <v>46</v>
      </c>
      <c r="I37" s="20">
        <v>722.2</v>
      </c>
    </row>
    <row r="38" spans="1:9" ht="21" customHeight="1">
      <c r="A38" s="14" t="s">
        <v>66</v>
      </c>
      <c r="B38" s="83" t="s">
        <v>67</v>
      </c>
      <c r="C38" s="84"/>
      <c r="D38" s="84"/>
      <c r="E38" s="85"/>
      <c r="F38" s="80" t="s">
        <v>52</v>
      </c>
      <c r="G38" s="56"/>
      <c r="H38" s="21" t="s">
        <v>46</v>
      </c>
      <c r="I38" s="16">
        <v>302.06</v>
      </c>
    </row>
    <row r="39" spans="1:12" ht="11.25" customHeight="1">
      <c r="A39" s="86" t="s">
        <v>68</v>
      </c>
      <c r="B39" s="87"/>
      <c r="C39" s="87"/>
      <c r="D39" s="87"/>
      <c r="E39" s="87"/>
      <c r="F39" s="87"/>
      <c r="G39" s="87"/>
      <c r="H39" s="88"/>
      <c r="I39" s="22">
        <f>I40+I76</f>
        <v>255749.728</v>
      </c>
      <c r="L39" s="42">
        <f>K40+K52+K58+K67+K76</f>
        <v>248134.978</v>
      </c>
    </row>
    <row r="40" spans="1:11" ht="11.25" customHeight="1">
      <c r="A40" s="89" t="s">
        <v>69</v>
      </c>
      <c r="B40" s="90"/>
      <c r="C40" s="90"/>
      <c r="D40" s="90"/>
      <c r="E40" s="90"/>
      <c r="F40" s="90"/>
      <c r="G40" s="90"/>
      <c r="H40" s="91"/>
      <c r="I40" s="22">
        <f>I41+I51+I58+I67</f>
        <v>219488.43800000002</v>
      </c>
      <c r="K40" s="41">
        <f>SUM(I42:I50)</f>
        <v>43308.740000000005</v>
      </c>
    </row>
    <row r="41" spans="1:9" ht="11.25" customHeight="1">
      <c r="A41" s="92" t="s">
        <v>70</v>
      </c>
      <c r="B41" s="93"/>
      <c r="C41" s="93"/>
      <c r="D41" s="93"/>
      <c r="E41" s="93"/>
      <c r="F41" s="93"/>
      <c r="G41" s="93"/>
      <c r="H41" s="94"/>
      <c r="I41" s="22">
        <f>I42+I43+I44+I45+I46+I47+I48+I49+I50</f>
        <v>43308.740000000005</v>
      </c>
    </row>
    <row r="42" spans="1:9" ht="11.25" customHeight="1">
      <c r="A42" s="23" t="s">
        <v>71</v>
      </c>
      <c r="B42" s="55" t="s">
        <v>72</v>
      </c>
      <c r="C42" s="69"/>
      <c r="D42" s="69"/>
      <c r="E42" s="56"/>
      <c r="F42" s="80" t="s">
        <v>45</v>
      </c>
      <c r="G42" s="82"/>
      <c r="H42" s="18" t="s">
        <v>46</v>
      </c>
      <c r="I42" s="20">
        <f>277.56+4250</f>
        <v>4527.56</v>
      </c>
    </row>
    <row r="43" spans="1:9" ht="11.25" customHeight="1">
      <c r="A43" s="14" t="s">
        <v>73</v>
      </c>
      <c r="B43" s="55" t="s">
        <v>74</v>
      </c>
      <c r="C43" s="78"/>
      <c r="D43" s="78"/>
      <c r="E43" s="79"/>
      <c r="F43" s="80" t="s">
        <v>75</v>
      </c>
      <c r="G43" s="56"/>
      <c r="H43" s="15" t="s">
        <v>76</v>
      </c>
      <c r="I43" s="16">
        <v>31791.84</v>
      </c>
    </row>
    <row r="44" spans="1:9" ht="11.25" customHeight="1">
      <c r="A44" s="17" t="s">
        <v>77</v>
      </c>
      <c r="B44" s="55" t="s">
        <v>78</v>
      </c>
      <c r="C44" s="69"/>
      <c r="D44" s="69"/>
      <c r="E44" s="56"/>
      <c r="F44" s="80" t="s">
        <v>79</v>
      </c>
      <c r="G44" s="82"/>
      <c r="H44" s="18" t="s">
        <v>53</v>
      </c>
      <c r="I44" s="20">
        <v>420</v>
      </c>
    </row>
    <row r="45" spans="1:9" ht="21" customHeight="1">
      <c r="A45" s="14" t="s">
        <v>80</v>
      </c>
      <c r="B45" s="55" t="s">
        <v>81</v>
      </c>
      <c r="C45" s="78"/>
      <c r="D45" s="78"/>
      <c r="E45" s="79"/>
      <c r="F45" s="80" t="s">
        <v>82</v>
      </c>
      <c r="G45" s="56"/>
      <c r="H45" s="15" t="s">
        <v>53</v>
      </c>
      <c r="I45" s="16">
        <v>2558.02</v>
      </c>
    </row>
    <row r="46" spans="1:9" ht="21" customHeight="1">
      <c r="A46" s="17" t="s">
        <v>83</v>
      </c>
      <c r="B46" s="55" t="s">
        <v>84</v>
      </c>
      <c r="C46" s="69"/>
      <c r="D46" s="69"/>
      <c r="E46" s="56"/>
      <c r="F46" s="80" t="s">
        <v>48</v>
      </c>
      <c r="G46" s="82"/>
      <c r="H46" s="18" t="s">
        <v>46</v>
      </c>
      <c r="I46" s="20">
        <v>280.69</v>
      </c>
    </row>
    <row r="47" spans="1:9" ht="11.25" customHeight="1">
      <c r="A47" s="14" t="s">
        <v>85</v>
      </c>
      <c r="B47" s="55" t="s">
        <v>86</v>
      </c>
      <c r="C47" s="78"/>
      <c r="D47" s="78"/>
      <c r="E47" s="79"/>
      <c r="F47" s="80" t="s">
        <v>48</v>
      </c>
      <c r="G47" s="56"/>
      <c r="H47" s="15" t="s">
        <v>87</v>
      </c>
      <c r="I47" s="16">
        <v>1419.8</v>
      </c>
    </row>
    <row r="48" spans="1:9" ht="11.25" customHeight="1">
      <c r="A48" s="17" t="s">
        <v>88</v>
      </c>
      <c r="B48" s="55" t="s">
        <v>89</v>
      </c>
      <c r="C48" s="69"/>
      <c r="D48" s="69"/>
      <c r="E48" s="56"/>
      <c r="F48" s="80" t="s">
        <v>48</v>
      </c>
      <c r="G48" s="82"/>
      <c r="H48" s="18" t="s">
        <v>46</v>
      </c>
      <c r="I48" s="20">
        <v>200.55</v>
      </c>
    </row>
    <row r="49" spans="1:9" ht="11.25" customHeight="1">
      <c r="A49" s="14" t="s">
        <v>90</v>
      </c>
      <c r="B49" s="55" t="s">
        <v>91</v>
      </c>
      <c r="C49" s="78"/>
      <c r="D49" s="78"/>
      <c r="E49" s="79"/>
      <c r="F49" s="80" t="s">
        <v>48</v>
      </c>
      <c r="G49" s="56"/>
      <c r="H49" s="15" t="s">
        <v>46</v>
      </c>
      <c r="I49" s="16">
        <v>142.45</v>
      </c>
    </row>
    <row r="50" spans="1:9" ht="11.25" customHeight="1">
      <c r="A50" s="17" t="s">
        <v>92</v>
      </c>
      <c r="B50" s="55" t="s">
        <v>93</v>
      </c>
      <c r="C50" s="69"/>
      <c r="D50" s="69"/>
      <c r="E50" s="56"/>
      <c r="F50" s="80" t="s">
        <v>52</v>
      </c>
      <c r="G50" s="82"/>
      <c r="H50" s="18" t="s">
        <v>5</v>
      </c>
      <c r="I50" s="19">
        <v>1967.83</v>
      </c>
    </row>
    <row r="51" spans="1:9" ht="11.25" customHeight="1">
      <c r="A51" s="74" t="s">
        <v>94</v>
      </c>
      <c r="B51" s="69"/>
      <c r="C51" s="69"/>
      <c r="D51" s="69"/>
      <c r="E51" s="69"/>
      <c r="F51" s="69"/>
      <c r="G51" s="69"/>
      <c r="H51" s="56"/>
      <c r="I51" s="24">
        <f>I52+I53+I54+I55+I56+I57</f>
        <v>37994.91</v>
      </c>
    </row>
    <row r="52" spans="1:11" ht="11.25" customHeight="1">
      <c r="A52" s="14" t="s">
        <v>73</v>
      </c>
      <c r="B52" s="55" t="s">
        <v>74</v>
      </c>
      <c r="C52" s="78"/>
      <c r="D52" s="78"/>
      <c r="E52" s="79"/>
      <c r="F52" s="80" t="s">
        <v>75</v>
      </c>
      <c r="G52" s="56"/>
      <c r="H52" s="15" t="s">
        <v>76</v>
      </c>
      <c r="I52" s="16">
        <v>30001.84</v>
      </c>
      <c r="K52" s="41">
        <f>I52:I57</f>
        <v>30001.84</v>
      </c>
    </row>
    <row r="53" spans="1:9" ht="11.25" customHeight="1">
      <c r="A53" s="14" t="s">
        <v>95</v>
      </c>
      <c r="B53" s="55" t="s">
        <v>96</v>
      </c>
      <c r="C53" s="78"/>
      <c r="D53" s="78"/>
      <c r="E53" s="79"/>
      <c r="F53" s="80" t="s">
        <v>97</v>
      </c>
      <c r="G53" s="56"/>
      <c r="H53" s="15" t="s">
        <v>98</v>
      </c>
      <c r="I53" s="16">
        <v>2461.45</v>
      </c>
    </row>
    <row r="54" spans="1:9" ht="21" customHeight="1">
      <c r="A54" s="17" t="s">
        <v>99</v>
      </c>
      <c r="B54" s="55" t="s">
        <v>100</v>
      </c>
      <c r="C54" s="69"/>
      <c r="D54" s="69"/>
      <c r="E54" s="56"/>
      <c r="F54" s="80" t="s">
        <v>48</v>
      </c>
      <c r="G54" s="82"/>
      <c r="H54" s="18" t="s">
        <v>101</v>
      </c>
      <c r="I54" s="20">
        <v>262.71</v>
      </c>
    </row>
    <row r="55" spans="1:9" ht="21" customHeight="1">
      <c r="A55" s="14" t="s">
        <v>102</v>
      </c>
      <c r="B55" s="55" t="s">
        <v>103</v>
      </c>
      <c r="C55" s="78"/>
      <c r="D55" s="78"/>
      <c r="E55" s="79"/>
      <c r="F55" s="80" t="s">
        <v>82</v>
      </c>
      <c r="G55" s="56"/>
      <c r="H55" s="15" t="s">
        <v>53</v>
      </c>
      <c r="I55" s="16">
        <v>2597.22</v>
      </c>
    </row>
    <row r="56" spans="1:9" ht="21" customHeight="1">
      <c r="A56" s="17" t="s">
        <v>104</v>
      </c>
      <c r="B56" s="55" t="s">
        <v>105</v>
      </c>
      <c r="C56" s="69"/>
      <c r="D56" s="69"/>
      <c r="E56" s="56"/>
      <c r="F56" s="80" t="s">
        <v>48</v>
      </c>
      <c r="G56" s="82"/>
      <c r="H56" s="18" t="s">
        <v>87</v>
      </c>
      <c r="I56" s="20">
        <v>801.71</v>
      </c>
    </row>
    <row r="57" spans="1:9" ht="11.25" customHeight="1">
      <c r="A57" s="14" t="s">
        <v>106</v>
      </c>
      <c r="B57" s="55" t="s">
        <v>107</v>
      </c>
      <c r="C57" s="78"/>
      <c r="D57" s="78"/>
      <c r="E57" s="79"/>
      <c r="F57" s="80" t="s">
        <v>52</v>
      </c>
      <c r="G57" s="56"/>
      <c r="H57" s="21" t="s">
        <v>87</v>
      </c>
      <c r="I57" s="16">
        <v>1869.98</v>
      </c>
    </row>
    <row r="58" spans="1:11" ht="11.25" customHeight="1">
      <c r="A58" s="95" t="s">
        <v>108</v>
      </c>
      <c r="B58" s="69"/>
      <c r="C58" s="69"/>
      <c r="D58" s="69"/>
      <c r="E58" s="69"/>
      <c r="F58" s="69"/>
      <c r="G58" s="69"/>
      <c r="H58" s="56"/>
      <c r="I58" s="22">
        <f>I59+I60+I61+I64+I65+I66</f>
        <v>41621.899999999994</v>
      </c>
      <c r="K58" s="41">
        <f>SUM(I59:I66)</f>
        <v>41621.899999999994</v>
      </c>
    </row>
    <row r="59" spans="1:9" ht="11.25" customHeight="1">
      <c r="A59" s="25" t="s">
        <v>109</v>
      </c>
      <c r="B59" s="55" t="s">
        <v>110</v>
      </c>
      <c r="C59" s="69"/>
      <c r="D59" s="69"/>
      <c r="E59" s="56"/>
      <c r="F59" s="80" t="s">
        <v>75</v>
      </c>
      <c r="G59" s="82"/>
      <c r="H59" s="18" t="s">
        <v>111</v>
      </c>
      <c r="I59" s="20">
        <v>33694.01</v>
      </c>
    </row>
    <row r="60" spans="1:9" ht="11.25" customHeight="1">
      <c r="A60" s="14" t="s">
        <v>112</v>
      </c>
      <c r="B60" s="55" t="s">
        <v>113</v>
      </c>
      <c r="C60" s="78"/>
      <c r="D60" s="78"/>
      <c r="E60" s="79"/>
      <c r="F60" s="80" t="s">
        <v>114</v>
      </c>
      <c r="G60" s="56"/>
      <c r="H60" s="15" t="s">
        <v>53</v>
      </c>
      <c r="I60" s="16">
        <v>912.46</v>
      </c>
    </row>
    <row r="61" spans="1:9" ht="11.25" customHeight="1">
      <c r="A61" s="26" t="s">
        <v>115</v>
      </c>
      <c r="B61" s="55" t="s">
        <v>116</v>
      </c>
      <c r="C61" s="69"/>
      <c r="D61" s="69"/>
      <c r="E61" s="56"/>
      <c r="F61" s="80" t="s">
        <v>117</v>
      </c>
      <c r="G61" s="82"/>
      <c r="H61" s="18" t="s">
        <v>118</v>
      </c>
      <c r="I61" s="19">
        <v>5837.03</v>
      </c>
    </row>
    <row r="62" ht="1.5" customHeight="1"/>
    <row r="63" ht="0" customHeight="1" hidden="1"/>
    <row r="64" spans="1:9" ht="21" customHeight="1">
      <c r="A64" s="17" t="s">
        <v>119</v>
      </c>
      <c r="B64" s="55" t="s">
        <v>120</v>
      </c>
      <c r="C64" s="69"/>
      <c r="D64" s="69"/>
      <c r="E64" s="56"/>
      <c r="F64" s="80" t="s">
        <v>48</v>
      </c>
      <c r="G64" s="82"/>
      <c r="H64" s="18" t="s">
        <v>9</v>
      </c>
      <c r="I64" s="20">
        <v>464.84</v>
      </c>
    </row>
    <row r="65" spans="1:9" ht="11.25" customHeight="1">
      <c r="A65" s="14" t="s">
        <v>121</v>
      </c>
      <c r="B65" s="55" t="s">
        <v>122</v>
      </c>
      <c r="C65" s="78"/>
      <c r="D65" s="78"/>
      <c r="E65" s="79"/>
      <c r="F65" s="80" t="s">
        <v>123</v>
      </c>
      <c r="G65" s="56"/>
      <c r="H65" s="15" t="s">
        <v>46</v>
      </c>
      <c r="I65" s="16">
        <v>135.7</v>
      </c>
    </row>
    <row r="66" spans="1:9" ht="11.25" customHeight="1">
      <c r="A66" s="17" t="s">
        <v>124</v>
      </c>
      <c r="B66" s="55" t="s">
        <v>125</v>
      </c>
      <c r="C66" s="69"/>
      <c r="D66" s="69"/>
      <c r="E66" s="56"/>
      <c r="F66" s="80" t="s">
        <v>52</v>
      </c>
      <c r="G66" s="82"/>
      <c r="H66" s="18" t="s">
        <v>53</v>
      </c>
      <c r="I66" s="19">
        <v>577.86</v>
      </c>
    </row>
    <row r="67" spans="1:11" ht="11.25" customHeight="1">
      <c r="A67" s="74" t="s">
        <v>126</v>
      </c>
      <c r="B67" s="96"/>
      <c r="C67" s="96"/>
      <c r="D67" s="96"/>
      <c r="E67" s="96"/>
      <c r="F67" s="96"/>
      <c r="G67" s="96"/>
      <c r="H67" s="97"/>
      <c r="I67" s="13">
        <f>I68+I69+I70+I71+I72+I74+I75</f>
        <v>96562.888</v>
      </c>
      <c r="K67" s="41">
        <f>SUM(I68:I75)</f>
        <v>96900.62800000001</v>
      </c>
    </row>
    <row r="68" spans="1:9" ht="11.25" customHeight="1">
      <c r="A68" s="35">
        <v>200120</v>
      </c>
      <c r="B68" s="103" t="s">
        <v>236</v>
      </c>
      <c r="C68" s="104"/>
      <c r="D68" s="104"/>
      <c r="E68" s="104"/>
      <c r="F68" s="105" t="s">
        <v>75</v>
      </c>
      <c r="G68" s="106"/>
      <c r="H68" s="38" t="s">
        <v>129</v>
      </c>
      <c r="I68" s="48">
        <f>69000-N111</f>
        <v>56093.928</v>
      </c>
    </row>
    <row r="69" spans="1:9" ht="11.25" customHeight="1">
      <c r="A69" s="14" t="s">
        <v>127</v>
      </c>
      <c r="B69" s="98" t="s">
        <v>128</v>
      </c>
      <c r="C69" s="99"/>
      <c r="D69" s="99"/>
      <c r="E69" s="100"/>
      <c r="F69" s="101" t="s">
        <v>75</v>
      </c>
      <c r="G69" s="102"/>
      <c r="H69" s="15" t="s">
        <v>129</v>
      </c>
      <c r="I69" s="37">
        <v>30293.96</v>
      </c>
    </row>
    <row r="70" spans="1:9" ht="11.25" customHeight="1">
      <c r="A70" s="17" t="s">
        <v>130</v>
      </c>
      <c r="B70" s="55" t="s">
        <v>131</v>
      </c>
      <c r="C70" s="69"/>
      <c r="D70" s="69"/>
      <c r="E70" s="56"/>
      <c r="F70" s="80" t="s">
        <v>45</v>
      </c>
      <c r="G70" s="82"/>
      <c r="H70" s="18" t="s">
        <v>46</v>
      </c>
      <c r="I70" s="20">
        <v>1680.36</v>
      </c>
    </row>
    <row r="71" spans="1:9" ht="11.25" customHeight="1">
      <c r="A71" s="14" t="s">
        <v>132</v>
      </c>
      <c r="B71" s="55" t="s">
        <v>133</v>
      </c>
      <c r="C71" s="78"/>
      <c r="D71" s="78"/>
      <c r="E71" s="79"/>
      <c r="F71" s="80" t="s">
        <v>97</v>
      </c>
      <c r="G71" s="56"/>
      <c r="H71" s="15" t="s">
        <v>134</v>
      </c>
      <c r="I71" s="16">
        <v>2144.65</v>
      </c>
    </row>
    <row r="72" spans="1:9" ht="21" customHeight="1">
      <c r="A72" s="17" t="s">
        <v>135</v>
      </c>
      <c r="B72" s="55" t="s">
        <v>136</v>
      </c>
      <c r="C72" s="69"/>
      <c r="D72" s="69"/>
      <c r="E72" s="56"/>
      <c r="F72" s="80" t="s">
        <v>48</v>
      </c>
      <c r="G72" s="82"/>
      <c r="H72" s="18" t="s">
        <v>134</v>
      </c>
      <c r="I72" s="20">
        <v>1275.1</v>
      </c>
    </row>
    <row r="73" spans="1:9" ht="11.25" customHeight="1">
      <c r="A73" s="14" t="s">
        <v>137</v>
      </c>
      <c r="B73" s="55" t="s">
        <v>138</v>
      </c>
      <c r="C73" s="78"/>
      <c r="D73" s="78"/>
      <c r="E73" s="79"/>
      <c r="F73" s="80" t="s">
        <v>48</v>
      </c>
      <c r="G73" s="56"/>
      <c r="H73" s="15" t="s">
        <v>53</v>
      </c>
      <c r="I73" s="16">
        <v>337.74</v>
      </c>
    </row>
    <row r="74" spans="1:9" ht="11.25" customHeight="1">
      <c r="A74" s="17" t="s">
        <v>139</v>
      </c>
      <c r="B74" s="55" t="s">
        <v>140</v>
      </c>
      <c r="C74" s="69"/>
      <c r="D74" s="69"/>
      <c r="E74" s="56"/>
      <c r="F74" s="80" t="s">
        <v>48</v>
      </c>
      <c r="G74" s="82"/>
      <c r="H74" s="18" t="s">
        <v>46</v>
      </c>
      <c r="I74" s="20">
        <v>1670.96</v>
      </c>
    </row>
    <row r="75" spans="1:9" ht="21" customHeight="1">
      <c r="A75" s="14" t="s">
        <v>141</v>
      </c>
      <c r="B75" s="83" t="s">
        <v>142</v>
      </c>
      <c r="C75" s="84"/>
      <c r="D75" s="84"/>
      <c r="E75" s="85"/>
      <c r="F75" s="80" t="s">
        <v>52</v>
      </c>
      <c r="G75" s="56"/>
      <c r="H75" s="21" t="s">
        <v>87</v>
      </c>
      <c r="I75" s="16">
        <v>3403.93</v>
      </c>
    </row>
    <row r="76" spans="1:11" ht="11.25" customHeight="1">
      <c r="A76" s="107" t="s">
        <v>143</v>
      </c>
      <c r="B76" s="108"/>
      <c r="C76" s="108"/>
      <c r="D76" s="108"/>
      <c r="E76" s="108"/>
      <c r="F76" s="108"/>
      <c r="G76" s="108"/>
      <c r="H76" s="109"/>
      <c r="I76" s="22">
        <f>I77+I78+I79+I80+I81+I82+I83+I84+I85+I86+I87</f>
        <v>36261.28999999999</v>
      </c>
      <c r="K76" s="41">
        <f>SUM(I77:I89)</f>
        <v>36301.869999999995</v>
      </c>
    </row>
    <row r="77" spans="1:9" ht="35.25" customHeight="1">
      <c r="A77" s="23" t="s">
        <v>144</v>
      </c>
      <c r="B77" s="81" t="s">
        <v>238</v>
      </c>
      <c r="C77" s="69"/>
      <c r="D77" s="69"/>
      <c r="E77" s="56"/>
      <c r="F77" s="110" t="s">
        <v>237</v>
      </c>
      <c r="G77" s="111"/>
      <c r="H77" s="18">
        <v>26</v>
      </c>
      <c r="I77" s="20">
        <v>4936.62</v>
      </c>
    </row>
    <row r="78" spans="1:9" ht="21" customHeight="1">
      <c r="A78" s="14" t="s">
        <v>145</v>
      </c>
      <c r="B78" s="55" t="s">
        <v>146</v>
      </c>
      <c r="C78" s="78"/>
      <c r="D78" s="78"/>
      <c r="E78" s="79"/>
      <c r="F78" s="80" t="s">
        <v>48</v>
      </c>
      <c r="G78" s="56"/>
      <c r="H78" s="15" t="s">
        <v>46</v>
      </c>
      <c r="I78" s="16">
        <v>563.14</v>
      </c>
    </row>
    <row r="79" spans="1:9" ht="11.25" customHeight="1">
      <c r="A79" s="17" t="s">
        <v>147</v>
      </c>
      <c r="B79" s="55" t="s">
        <v>148</v>
      </c>
      <c r="C79" s="69"/>
      <c r="D79" s="69"/>
      <c r="E79" s="56"/>
      <c r="F79" s="80" t="s">
        <v>48</v>
      </c>
      <c r="G79" s="82"/>
      <c r="H79" s="18" t="s">
        <v>5</v>
      </c>
      <c r="I79" s="20">
        <v>1021.06</v>
      </c>
    </row>
    <row r="80" spans="1:9" ht="11.25" customHeight="1">
      <c r="A80" s="14" t="s">
        <v>149</v>
      </c>
      <c r="B80" s="55" t="s">
        <v>150</v>
      </c>
      <c r="C80" s="78"/>
      <c r="D80" s="78"/>
      <c r="E80" s="79"/>
      <c r="F80" s="80" t="s">
        <v>117</v>
      </c>
      <c r="G80" s="56"/>
      <c r="H80" s="15" t="s">
        <v>151</v>
      </c>
      <c r="I80" s="16">
        <v>3035.1</v>
      </c>
    </row>
    <row r="81" spans="1:9" ht="11.25" customHeight="1">
      <c r="A81" s="17" t="s">
        <v>152</v>
      </c>
      <c r="B81" s="55" t="s">
        <v>153</v>
      </c>
      <c r="C81" s="69"/>
      <c r="D81" s="69"/>
      <c r="E81" s="56"/>
      <c r="F81" s="80" t="s">
        <v>114</v>
      </c>
      <c r="G81" s="82"/>
      <c r="H81" s="18" t="s">
        <v>154</v>
      </c>
      <c r="I81" s="20">
        <v>16610.36</v>
      </c>
    </row>
    <row r="82" spans="1:9" ht="21" customHeight="1">
      <c r="A82" s="14" t="s">
        <v>155</v>
      </c>
      <c r="B82" s="55" t="s">
        <v>156</v>
      </c>
      <c r="C82" s="78"/>
      <c r="D82" s="78"/>
      <c r="E82" s="79"/>
      <c r="F82" s="80" t="s">
        <v>45</v>
      </c>
      <c r="G82" s="56"/>
      <c r="H82" s="15" t="s">
        <v>46</v>
      </c>
      <c r="I82" s="16">
        <v>157.7</v>
      </c>
    </row>
    <row r="83" spans="1:9" ht="21" customHeight="1">
      <c r="A83" s="17" t="s">
        <v>157</v>
      </c>
      <c r="B83" s="55" t="s">
        <v>156</v>
      </c>
      <c r="C83" s="69"/>
      <c r="D83" s="69"/>
      <c r="E83" s="56"/>
      <c r="F83" s="80" t="s">
        <v>158</v>
      </c>
      <c r="G83" s="82"/>
      <c r="H83" s="18" t="s">
        <v>159</v>
      </c>
      <c r="I83" s="20">
        <v>8353.39</v>
      </c>
    </row>
    <row r="84" spans="1:9" ht="11.25" customHeight="1">
      <c r="A84" s="14" t="s">
        <v>160</v>
      </c>
      <c r="B84" s="55" t="s">
        <v>161</v>
      </c>
      <c r="C84" s="78"/>
      <c r="D84" s="78"/>
      <c r="E84" s="79"/>
      <c r="F84" s="80" t="s">
        <v>79</v>
      </c>
      <c r="G84" s="56"/>
      <c r="H84" s="15" t="s">
        <v>46</v>
      </c>
      <c r="I84" s="16">
        <v>553.17</v>
      </c>
    </row>
    <row r="85" spans="1:9" ht="11.25" customHeight="1">
      <c r="A85" s="17" t="s">
        <v>162</v>
      </c>
      <c r="B85" s="55" t="s">
        <v>163</v>
      </c>
      <c r="C85" s="69"/>
      <c r="D85" s="69"/>
      <c r="E85" s="56"/>
      <c r="F85" s="80" t="s">
        <v>79</v>
      </c>
      <c r="G85" s="82"/>
      <c r="H85" s="18" t="s">
        <v>46</v>
      </c>
      <c r="I85" s="20">
        <v>67.58</v>
      </c>
    </row>
    <row r="86" spans="1:9" ht="11.25" customHeight="1">
      <c r="A86" s="14" t="s">
        <v>164</v>
      </c>
      <c r="B86" s="55" t="s">
        <v>165</v>
      </c>
      <c r="C86" s="78"/>
      <c r="D86" s="78"/>
      <c r="E86" s="79"/>
      <c r="F86" s="80" t="s">
        <v>48</v>
      </c>
      <c r="G86" s="56"/>
      <c r="H86" s="15" t="s">
        <v>9</v>
      </c>
      <c r="I86" s="16">
        <v>535.18</v>
      </c>
    </row>
    <row r="87" spans="1:9" ht="11.25" customHeight="1">
      <c r="A87" s="17" t="s">
        <v>166</v>
      </c>
      <c r="B87" s="55" t="s">
        <v>167</v>
      </c>
      <c r="C87" s="69"/>
      <c r="D87" s="69"/>
      <c r="E87" s="56"/>
      <c r="F87" s="80" t="s">
        <v>52</v>
      </c>
      <c r="G87" s="82"/>
      <c r="H87" s="18" t="s">
        <v>46</v>
      </c>
      <c r="I87" s="19">
        <v>427.99</v>
      </c>
    </row>
    <row r="88" spans="1:9" ht="11.25" customHeight="1">
      <c r="A88" s="74" t="s">
        <v>168</v>
      </c>
      <c r="B88" s="69"/>
      <c r="C88" s="69"/>
      <c r="D88" s="69"/>
      <c r="E88" s="69"/>
      <c r="F88" s="69"/>
      <c r="G88" s="69"/>
      <c r="H88" s="56"/>
      <c r="I88" s="13">
        <v>20.29</v>
      </c>
    </row>
    <row r="89" spans="1:9" ht="11.25" customHeight="1">
      <c r="A89" s="14" t="s">
        <v>169</v>
      </c>
      <c r="B89" s="83" t="s">
        <v>170</v>
      </c>
      <c r="C89" s="84"/>
      <c r="D89" s="84"/>
      <c r="E89" s="85"/>
      <c r="F89" s="80" t="s">
        <v>61</v>
      </c>
      <c r="G89" s="56"/>
      <c r="H89" s="21" t="s">
        <v>46</v>
      </c>
      <c r="I89" s="16">
        <v>20.29</v>
      </c>
    </row>
    <row r="90" spans="1:9" ht="11.25" customHeight="1">
      <c r="A90" s="107" t="s">
        <v>171</v>
      </c>
      <c r="B90" s="108"/>
      <c r="C90" s="108"/>
      <c r="D90" s="108"/>
      <c r="E90" s="108"/>
      <c r="F90" s="108"/>
      <c r="G90" s="108"/>
      <c r="H90" s="109"/>
      <c r="I90" s="22">
        <f>I91+I92+I96+I97</f>
        <v>68231.16</v>
      </c>
    </row>
    <row r="91" spans="1:9" ht="11.25" customHeight="1">
      <c r="A91" s="23" t="s">
        <v>172</v>
      </c>
      <c r="B91" s="55" t="s">
        <v>173</v>
      </c>
      <c r="C91" s="69"/>
      <c r="D91" s="69"/>
      <c r="E91" s="56"/>
      <c r="F91" s="112" t="s">
        <v>45</v>
      </c>
      <c r="G91" s="111"/>
      <c r="H91" s="18" t="s">
        <v>174</v>
      </c>
      <c r="I91" s="20">
        <v>8473.44</v>
      </c>
    </row>
    <row r="92" spans="1:9" ht="11.25" customHeight="1">
      <c r="A92" s="14" t="s">
        <v>175</v>
      </c>
      <c r="B92" s="55" t="s">
        <v>176</v>
      </c>
      <c r="C92" s="78"/>
      <c r="D92" s="78"/>
      <c r="E92" s="79"/>
      <c r="F92" s="80" t="s">
        <v>45</v>
      </c>
      <c r="G92" s="56"/>
      <c r="H92" s="15" t="s">
        <v>177</v>
      </c>
      <c r="I92" s="16">
        <v>33999.72</v>
      </c>
    </row>
    <row r="93" spans="1:9" ht="11.25" customHeight="1">
      <c r="A93" s="17" t="s">
        <v>178</v>
      </c>
      <c r="B93" s="55" t="s">
        <v>179</v>
      </c>
      <c r="C93" s="69"/>
      <c r="D93" s="69"/>
      <c r="E93" s="56"/>
      <c r="F93" s="80" t="s">
        <v>45</v>
      </c>
      <c r="G93" s="82"/>
      <c r="H93" s="18" t="s">
        <v>177</v>
      </c>
      <c r="I93" s="20"/>
    </row>
    <row r="94" spans="1:9" ht="11.25" customHeight="1">
      <c r="A94" s="14" t="s">
        <v>180</v>
      </c>
      <c r="B94" s="55" t="s">
        <v>181</v>
      </c>
      <c r="C94" s="78"/>
      <c r="D94" s="78"/>
      <c r="E94" s="79"/>
      <c r="F94" s="80" t="s">
        <v>45</v>
      </c>
      <c r="G94" s="56"/>
      <c r="H94" s="15" t="s">
        <v>52</v>
      </c>
      <c r="I94" s="27"/>
    </row>
    <row r="95" spans="1:9" ht="11.25" customHeight="1">
      <c r="A95" s="17" t="s">
        <v>182</v>
      </c>
      <c r="B95" s="55" t="s">
        <v>183</v>
      </c>
      <c r="C95" s="69"/>
      <c r="D95" s="69"/>
      <c r="E95" s="56"/>
      <c r="F95" s="80" t="s">
        <v>45</v>
      </c>
      <c r="G95" s="82"/>
      <c r="H95" s="18" t="s">
        <v>184</v>
      </c>
      <c r="I95" s="20"/>
    </row>
    <row r="96" spans="1:9" ht="11.25" customHeight="1">
      <c r="A96" s="14" t="s">
        <v>185</v>
      </c>
      <c r="B96" s="55" t="s">
        <v>186</v>
      </c>
      <c r="C96" s="78"/>
      <c r="D96" s="78"/>
      <c r="E96" s="79"/>
      <c r="F96" s="80" t="s">
        <v>45</v>
      </c>
      <c r="G96" s="56"/>
      <c r="H96" s="15" t="s">
        <v>184</v>
      </c>
      <c r="I96" s="16">
        <v>4268.04</v>
      </c>
    </row>
    <row r="97" spans="1:9" ht="11.25" customHeight="1">
      <c r="A97" s="17" t="s">
        <v>187</v>
      </c>
      <c r="B97" s="55" t="s">
        <v>188</v>
      </c>
      <c r="C97" s="69"/>
      <c r="D97" s="69"/>
      <c r="E97" s="56"/>
      <c r="F97" s="80" t="s">
        <v>189</v>
      </c>
      <c r="G97" s="82"/>
      <c r="H97" s="18" t="s">
        <v>190</v>
      </c>
      <c r="I97" s="19">
        <v>21489.96</v>
      </c>
    </row>
    <row r="98" spans="1:9" ht="11.25" customHeight="1">
      <c r="A98" s="74" t="s">
        <v>191</v>
      </c>
      <c r="B98" s="69"/>
      <c r="C98" s="69"/>
      <c r="D98" s="69"/>
      <c r="E98" s="69"/>
      <c r="F98" s="69"/>
      <c r="G98" s="69"/>
      <c r="H98" s="56"/>
      <c r="I98" s="12">
        <v>48771.95</v>
      </c>
    </row>
    <row r="99" spans="1:9" ht="11.25" customHeight="1">
      <c r="A99" s="74" t="s">
        <v>192</v>
      </c>
      <c r="B99" s="69"/>
      <c r="C99" s="69"/>
      <c r="D99" s="69"/>
      <c r="E99" s="69"/>
      <c r="F99" s="69"/>
      <c r="G99" s="69"/>
      <c r="H99" s="56"/>
      <c r="I99" s="13">
        <f>I100+I101+I102+I103+I104</f>
        <v>48771.950000000004</v>
      </c>
    </row>
    <row r="100" spans="1:9" ht="11.25" customHeight="1">
      <c r="A100" s="14" t="s">
        <v>193</v>
      </c>
      <c r="B100" s="55" t="s">
        <v>194</v>
      </c>
      <c r="C100" s="78"/>
      <c r="D100" s="78"/>
      <c r="E100" s="79"/>
      <c r="F100" s="80" t="s">
        <v>189</v>
      </c>
      <c r="G100" s="56"/>
      <c r="H100" s="15" t="s">
        <v>195</v>
      </c>
      <c r="I100" s="16">
        <v>4290.83</v>
      </c>
    </row>
    <row r="101" spans="1:9" ht="21" customHeight="1">
      <c r="A101" s="17" t="s">
        <v>196</v>
      </c>
      <c r="B101" s="55" t="s">
        <v>197</v>
      </c>
      <c r="C101" s="69"/>
      <c r="D101" s="69"/>
      <c r="E101" s="56"/>
      <c r="F101" s="80" t="s">
        <v>45</v>
      </c>
      <c r="G101" s="82"/>
      <c r="H101" s="18" t="s">
        <v>198</v>
      </c>
      <c r="I101" s="20">
        <v>17682.84</v>
      </c>
    </row>
    <row r="102" spans="1:9" ht="21" customHeight="1">
      <c r="A102" s="14" t="s">
        <v>199</v>
      </c>
      <c r="B102" s="55" t="s">
        <v>200</v>
      </c>
      <c r="C102" s="78"/>
      <c r="D102" s="78"/>
      <c r="E102" s="79"/>
      <c r="F102" s="80" t="s">
        <v>45</v>
      </c>
      <c r="G102" s="56"/>
      <c r="H102" s="15" t="s">
        <v>201</v>
      </c>
      <c r="I102" s="16">
        <v>3658.56</v>
      </c>
    </row>
    <row r="103" spans="1:9" ht="11.25" customHeight="1">
      <c r="A103" s="17" t="s">
        <v>202</v>
      </c>
      <c r="B103" s="55" t="s">
        <v>203</v>
      </c>
      <c r="C103" s="69"/>
      <c r="D103" s="69"/>
      <c r="E103" s="56"/>
      <c r="F103" s="80" t="s">
        <v>45</v>
      </c>
      <c r="G103" s="82"/>
      <c r="H103" s="18" t="s">
        <v>204</v>
      </c>
      <c r="I103" s="20">
        <v>22119.6</v>
      </c>
    </row>
    <row r="104" spans="1:9" ht="11.25" customHeight="1">
      <c r="A104" s="14" t="s">
        <v>205</v>
      </c>
      <c r="B104" s="55" t="s">
        <v>206</v>
      </c>
      <c r="C104" s="78"/>
      <c r="D104" s="78"/>
      <c r="E104" s="79"/>
      <c r="F104" s="80" t="s">
        <v>45</v>
      </c>
      <c r="G104" s="56"/>
      <c r="H104" s="15" t="s">
        <v>207</v>
      </c>
      <c r="I104" s="16">
        <v>1020.12</v>
      </c>
    </row>
    <row r="105" spans="1:9" ht="11.25" customHeight="1">
      <c r="A105" s="95" t="s">
        <v>208</v>
      </c>
      <c r="B105" s="69"/>
      <c r="C105" s="69"/>
      <c r="D105" s="69"/>
      <c r="E105" s="69"/>
      <c r="F105" s="69"/>
      <c r="G105" s="69"/>
      <c r="H105" s="56"/>
      <c r="I105" s="28"/>
    </row>
    <row r="106" spans="1:9" ht="11.25" customHeight="1">
      <c r="A106" s="25" t="s">
        <v>209</v>
      </c>
      <c r="B106" s="55" t="s">
        <v>210</v>
      </c>
      <c r="C106" s="69"/>
      <c r="D106" s="69"/>
      <c r="E106" s="56"/>
      <c r="F106" s="80" t="s">
        <v>189</v>
      </c>
      <c r="G106" s="82"/>
      <c r="H106" s="18" t="s">
        <v>190</v>
      </c>
      <c r="I106" s="29"/>
    </row>
    <row r="107" spans="1:9" ht="11.25" customHeight="1">
      <c r="A107" s="74" t="s">
        <v>211</v>
      </c>
      <c r="B107" s="69"/>
      <c r="C107" s="69"/>
      <c r="D107" s="69"/>
      <c r="E107" s="69"/>
      <c r="F107" s="69"/>
      <c r="G107" s="69"/>
      <c r="H107" s="56"/>
      <c r="I107" s="24">
        <f>I108</f>
        <v>9529.099999999999</v>
      </c>
    </row>
    <row r="108" spans="1:14" ht="11.25" customHeight="1">
      <c r="A108" s="14" t="s">
        <v>212</v>
      </c>
      <c r="B108" s="81" t="s">
        <v>239</v>
      </c>
      <c r="C108" s="78"/>
      <c r="D108" s="78"/>
      <c r="E108" s="79"/>
      <c r="F108" s="80" t="s">
        <v>189</v>
      </c>
      <c r="G108" s="56"/>
      <c r="H108" s="21" t="s">
        <v>213</v>
      </c>
      <c r="I108" s="16">
        <f>19529.1-10000</f>
        <v>9529.099999999999</v>
      </c>
      <c r="N108" s="42">
        <f>10000+I92+I95+30000+20000</f>
        <v>93999.72</v>
      </c>
    </row>
    <row r="109" spans="1:9" ht="11.25" customHeight="1">
      <c r="A109" s="95" t="s">
        <v>214</v>
      </c>
      <c r="B109" s="69"/>
      <c r="C109" s="69"/>
      <c r="D109" s="69"/>
      <c r="E109" s="69"/>
      <c r="F109" s="69"/>
      <c r="G109" s="69"/>
      <c r="H109" s="56"/>
      <c r="I109" s="22">
        <v>159679.44</v>
      </c>
    </row>
    <row r="110" spans="1:9" ht="11.25" customHeight="1">
      <c r="A110" s="25" t="s">
        <v>215</v>
      </c>
      <c r="B110" s="55" t="s">
        <v>216</v>
      </c>
      <c r="C110" s="69"/>
      <c r="D110" s="69"/>
      <c r="E110" s="56"/>
      <c r="F110" s="80" t="s">
        <v>189</v>
      </c>
      <c r="G110" s="82"/>
      <c r="H110" s="18" t="s">
        <v>190</v>
      </c>
      <c r="I110" s="19">
        <v>159679.44</v>
      </c>
    </row>
    <row r="111" spans="1:14" s="43" customFormat="1" ht="11.25" customHeight="1">
      <c r="A111" s="44"/>
      <c r="B111" s="115" t="s">
        <v>242</v>
      </c>
      <c r="C111" s="116"/>
      <c r="D111" s="116"/>
      <c r="E111" s="116"/>
      <c r="F111" s="113" t="s">
        <v>243</v>
      </c>
      <c r="G111" s="114"/>
      <c r="H111" s="45">
        <v>1.36</v>
      </c>
      <c r="I111" s="46">
        <f>H111*12*D12</f>
        <v>106905.792</v>
      </c>
      <c r="N111" s="42">
        <f>I111-N108</f>
        <v>12906.072</v>
      </c>
    </row>
    <row r="112" spans="1:9" ht="11.25" customHeight="1">
      <c r="A112" s="74" t="s">
        <v>217</v>
      </c>
      <c r="B112" s="69"/>
      <c r="C112" s="69"/>
      <c r="D112" s="69"/>
      <c r="E112" s="69"/>
      <c r="F112" s="69"/>
      <c r="G112" s="69"/>
      <c r="H112" s="56"/>
      <c r="I112" s="30">
        <f>I113</f>
        <v>205549.3</v>
      </c>
    </row>
    <row r="113" spans="1:9" ht="11.25" customHeight="1">
      <c r="A113" s="74" t="s">
        <v>218</v>
      </c>
      <c r="B113" s="69"/>
      <c r="C113" s="69"/>
      <c r="D113" s="69"/>
      <c r="E113" s="69"/>
      <c r="F113" s="69"/>
      <c r="G113" s="69"/>
      <c r="H113" s="56"/>
      <c r="I113" s="30">
        <v>205549.3</v>
      </c>
    </row>
    <row r="114" spans="1:9" ht="11.25" customHeight="1" hidden="1">
      <c r="A114" s="74" t="s">
        <v>219</v>
      </c>
      <c r="B114" s="69"/>
      <c r="C114" s="69"/>
      <c r="D114" s="69"/>
      <c r="E114" s="69"/>
      <c r="F114" s="69"/>
      <c r="G114" s="69"/>
      <c r="H114" s="56"/>
      <c r="I114" s="24">
        <f>I113</f>
        <v>205549.3</v>
      </c>
    </row>
    <row r="115" spans="1:9" ht="11.25" customHeight="1" hidden="1">
      <c r="A115" s="14" t="s">
        <v>220</v>
      </c>
      <c r="B115" s="55" t="s">
        <v>221</v>
      </c>
      <c r="C115" s="78"/>
      <c r="D115" s="78"/>
      <c r="E115" s="79"/>
      <c r="F115" s="80" t="s">
        <v>222</v>
      </c>
      <c r="G115" s="56"/>
      <c r="H115" s="15" t="s">
        <v>223</v>
      </c>
      <c r="I115" s="16">
        <v>349492.8</v>
      </c>
    </row>
    <row r="116" spans="1:9" ht="11.25" customHeight="1" hidden="1">
      <c r="A116" s="17" t="s">
        <v>224</v>
      </c>
      <c r="B116" s="55" t="s">
        <v>225</v>
      </c>
      <c r="C116" s="69"/>
      <c r="D116" s="69"/>
      <c r="E116" s="56"/>
      <c r="F116" s="80" t="s">
        <v>226</v>
      </c>
      <c r="G116" s="82"/>
      <c r="H116" s="18" t="s">
        <v>227</v>
      </c>
      <c r="I116" s="20">
        <v>16669.64</v>
      </c>
    </row>
    <row r="117" spans="1:9" ht="11.25" customHeight="1" hidden="1">
      <c r="A117" s="14" t="s">
        <v>228</v>
      </c>
      <c r="B117" s="55" t="s">
        <v>229</v>
      </c>
      <c r="C117" s="78"/>
      <c r="D117" s="78"/>
      <c r="E117" s="79"/>
      <c r="F117" s="80" t="s">
        <v>226</v>
      </c>
      <c r="G117" s="56"/>
      <c r="H117" s="15" t="s">
        <v>98</v>
      </c>
      <c r="I117" s="16">
        <v>3239.96</v>
      </c>
    </row>
    <row r="118" spans="1:9" ht="11.25" customHeight="1" hidden="1">
      <c r="A118" s="17" t="s">
        <v>230</v>
      </c>
      <c r="B118" s="55" t="s">
        <v>231</v>
      </c>
      <c r="C118" s="69"/>
      <c r="D118" s="69"/>
      <c r="E118" s="56"/>
      <c r="F118" s="80" t="s">
        <v>226</v>
      </c>
      <c r="G118" s="82"/>
      <c r="H118" s="18" t="s">
        <v>9</v>
      </c>
      <c r="I118" s="19">
        <v>146.9</v>
      </c>
    </row>
    <row r="119" ht="5.25" customHeight="1"/>
    <row r="120" ht="11.25" customHeight="1"/>
  </sheetData>
  <sheetProtection/>
  <mergeCells count="191">
    <mergeCell ref="B117:E117"/>
    <mergeCell ref="F117:G117"/>
    <mergeCell ref="B118:E118"/>
    <mergeCell ref="F118:G118"/>
    <mergeCell ref="D1:I1"/>
    <mergeCell ref="D2:I2"/>
    <mergeCell ref="D3:I3"/>
    <mergeCell ref="A113:H113"/>
    <mergeCell ref="A114:H114"/>
    <mergeCell ref="B115:E115"/>
    <mergeCell ref="F115:G115"/>
    <mergeCell ref="B116:E116"/>
    <mergeCell ref="F116:G116"/>
    <mergeCell ref="B108:E108"/>
    <mergeCell ref="F108:G108"/>
    <mergeCell ref="A109:H109"/>
    <mergeCell ref="B110:E110"/>
    <mergeCell ref="F110:G110"/>
    <mergeCell ref="A112:H112"/>
    <mergeCell ref="B111:E111"/>
    <mergeCell ref="F111:G111"/>
    <mergeCell ref="B104:E104"/>
    <mergeCell ref="F104:G104"/>
    <mergeCell ref="A105:H105"/>
    <mergeCell ref="B106:E106"/>
    <mergeCell ref="F106:G106"/>
    <mergeCell ref="A107:H107"/>
    <mergeCell ref="B101:E101"/>
    <mergeCell ref="F101:G101"/>
    <mergeCell ref="B102:E102"/>
    <mergeCell ref="F102:G102"/>
    <mergeCell ref="B103:E103"/>
    <mergeCell ref="F103:G103"/>
    <mergeCell ref="B97:E97"/>
    <mergeCell ref="F97:G97"/>
    <mergeCell ref="A98:H98"/>
    <mergeCell ref="A99:H99"/>
    <mergeCell ref="B100:E100"/>
    <mergeCell ref="F100:G100"/>
    <mergeCell ref="B94:E94"/>
    <mergeCell ref="F94:G94"/>
    <mergeCell ref="B95:E95"/>
    <mergeCell ref="F95:G95"/>
    <mergeCell ref="B96:E96"/>
    <mergeCell ref="F96:G96"/>
    <mergeCell ref="B91:E91"/>
    <mergeCell ref="F91:G91"/>
    <mergeCell ref="B92:E92"/>
    <mergeCell ref="F92:G92"/>
    <mergeCell ref="B93:E93"/>
    <mergeCell ref="F93:G93"/>
    <mergeCell ref="B87:E87"/>
    <mergeCell ref="F87:G87"/>
    <mergeCell ref="A88:H88"/>
    <mergeCell ref="B89:E89"/>
    <mergeCell ref="F89:G89"/>
    <mergeCell ref="A90:H90"/>
    <mergeCell ref="B84:E84"/>
    <mergeCell ref="F84:G84"/>
    <mergeCell ref="B85:E85"/>
    <mergeCell ref="F85:G85"/>
    <mergeCell ref="B86:E86"/>
    <mergeCell ref="F86:G86"/>
    <mergeCell ref="B81:E81"/>
    <mergeCell ref="F81:G81"/>
    <mergeCell ref="B82:E82"/>
    <mergeCell ref="F82:G82"/>
    <mergeCell ref="B83:E83"/>
    <mergeCell ref="F83:G83"/>
    <mergeCell ref="B78:E78"/>
    <mergeCell ref="F78:G78"/>
    <mergeCell ref="B79:E79"/>
    <mergeCell ref="F79:G79"/>
    <mergeCell ref="B80:E80"/>
    <mergeCell ref="F80:G80"/>
    <mergeCell ref="B74:E74"/>
    <mergeCell ref="F74:G74"/>
    <mergeCell ref="B75:E75"/>
    <mergeCell ref="F75:G75"/>
    <mergeCell ref="A76:H76"/>
    <mergeCell ref="B77:E77"/>
    <mergeCell ref="F77:G77"/>
    <mergeCell ref="B71:E71"/>
    <mergeCell ref="F71:G71"/>
    <mergeCell ref="B72:E72"/>
    <mergeCell ref="F72:G72"/>
    <mergeCell ref="B73:E73"/>
    <mergeCell ref="F73:G73"/>
    <mergeCell ref="B66:E66"/>
    <mergeCell ref="F66:G66"/>
    <mergeCell ref="A67:H67"/>
    <mergeCell ref="B69:E69"/>
    <mergeCell ref="F69:G69"/>
    <mergeCell ref="B70:E70"/>
    <mergeCell ref="F70:G70"/>
    <mergeCell ref="B68:E68"/>
    <mergeCell ref="F68:G68"/>
    <mergeCell ref="B61:E61"/>
    <mergeCell ref="F61:G61"/>
    <mergeCell ref="B64:E64"/>
    <mergeCell ref="F64:G64"/>
    <mergeCell ref="B65:E65"/>
    <mergeCell ref="F65:G65"/>
    <mergeCell ref="B57:E57"/>
    <mergeCell ref="F57:G57"/>
    <mergeCell ref="A58:H58"/>
    <mergeCell ref="B59:E59"/>
    <mergeCell ref="F59:G59"/>
    <mergeCell ref="B60:E60"/>
    <mergeCell ref="F60:G60"/>
    <mergeCell ref="B54:E54"/>
    <mergeCell ref="F54:G54"/>
    <mergeCell ref="B55:E55"/>
    <mergeCell ref="F55:G55"/>
    <mergeCell ref="B56:E56"/>
    <mergeCell ref="F56:G56"/>
    <mergeCell ref="B49:E49"/>
    <mergeCell ref="F49:G49"/>
    <mergeCell ref="B50:E50"/>
    <mergeCell ref="F50:G50"/>
    <mergeCell ref="A51:H51"/>
    <mergeCell ref="B53:E53"/>
    <mergeCell ref="F53:G53"/>
    <mergeCell ref="B46:E46"/>
    <mergeCell ref="F46:G46"/>
    <mergeCell ref="B47:E47"/>
    <mergeCell ref="F47:G47"/>
    <mergeCell ref="B48:E48"/>
    <mergeCell ref="F48:G48"/>
    <mergeCell ref="B43:E43"/>
    <mergeCell ref="F43:G43"/>
    <mergeCell ref="B44:E44"/>
    <mergeCell ref="F44:G44"/>
    <mergeCell ref="B45:E45"/>
    <mergeCell ref="F45:G45"/>
    <mergeCell ref="B38:E38"/>
    <mergeCell ref="F38:G38"/>
    <mergeCell ref="A39:H39"/>
    <mergeCell ref="A40:H40"/>
    <mergeCell ref="A41:H41"/>
    <mergeCell ref="B42:E42"/>
    <mergeCell ref="F42:G42"/>
    <mergeCell ref="B35:E35"/>
    <mergeCell ref="F35:G35"/>
    <mergeCell ref="B36:E36"/>
    <mergeCell ref="F36:G36"/>
    <mergeCell ref="B37:E37"/>
    <mergeCell ref="F37:G37"/>
    <mergeCell ref="B31:E31"/>
    <mergeCell ref="F31:G31"/>
    <mergeCell ref="B32:E32"/>
    <mergeCell ref="F32:G32"/>
    <mergeCell ref="A33:H33"/>
    <mergeCell ref="B34:E34"/>
    <mergeCell ref="F34:G34"/>
    <mergeCell ref="B27:E27"/>
    <mergeCell ref="F27:G27"/>
    <mergeCell ref="A28:H28"/>
    <mergeCell ref="B29:E29"/>
    <mergeCell ref="F29:G29"/>
    <mergeCell ref="B30:E30"/>
    <mergeCell ref="F30:G30"/>
    <mergeCell ref="A22:H22"/>
    <mergeCell ref="B16:E16"/>
    <mergeCell ref="B19:G19"/>
    <mergeCell ref="B52:E52"/>
    <mergeCell ref="F52:G52"/>
    <mergeCell ref="A23:H23"/>
    <mergeCell ref="A24:H24"/>
    <mergeCell ref="A25:H25"/>
    <mergeCell ref="B26:E26"/>
    <mergeCell ref="F26:G26"/>
    <mergeCell ref="B15:C15"/>
    <mergeCell ref="F15:G15"/>
    <mergeCell ref="A20:J20"/>
    <mergeCell ref="B21:E21"/>
    <mergeCell ref="F21:G21"/>
    <mergeCell ref="B17:C17"/>
    <mergeCell ref="B18:C18"/>
    <mergeCell ref="B12:C12"/>
    <mergeCell ref="F12:G12"/>
    <mergeCell ref="B13:C13"/>
    <mergeCell ref="F13:G13"/>
    <mergeCell ref="B14:C14"/>
    <mergeCell ref="F14:G14"/>
    <mergeCell ref="A5:J5"/>
    <mergeCell ref="A6:J6"/>
    <mergeCell ref="C7:D7"/>
    <mergeCell ref="C8:D8"/>
    <mergeCell ref="C9:D9"/>
    <mergeCell ref="C10:D10"/>
  </mergeCells>
  <printOptions/>
  <pageMargins left="0.89" right="0.43" top="0.43333333333333335" bottom="0.5055555555555555" header="0.3" footer="0.3"/>
  <pageSetup horizontalDpi="600" verticalDpi="600" orientation="portrait" paperSize="9" r:id="rId1"/>
  <rowBreaks count="1" manualBreakCount="1"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2012-08-14T01:08:04Z</cp:lastPrinted>
  <dcterms:created xsi:type="dcterms:W3CDTF">2012-02-28T08:13:06Z</dcterms:created>
  <dcterms:modified xsi:type="dcterms:W3CDTF">2012-09-05T06:10:09Z</dcterms:modified>
  <cp:category/>
  <cp:version/>
  <cp:contentType/>
  <cp:contentStatus/>
</cp:coreProperties>
</file>